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mdario\Desktop\2Q21\Final files\"/>
    </mc:Choice>
  </mc:AlternateContent>
  <xr:revisionPtr revIDLastSave="0" documentId="13_ncr:1_{DEA4DDE7-AE4B-4C6C-AC4E-70000024E9B6}" xr6:coauthVersionLast="47" xr6:coauthVersionMax="47" xr10:uidLastSave="{00000000-0000-0000-0000-000000000000}"/>
  <bookViews>
    <workbookView xWindow="-110" yWindow="-110" windowWidth="19420" windowHeight="10420" xr2:uid="{00000000-000D-0000-FFFF-FFFF00000000}"/>
  </bookViews>
  <sheets>
    <sheet name="Consolidate PL" sheetId="6" r:id="rId1"/>
    <sheet name="Consolidated BS" sheetId="7" r:id="rId2"/>
    <sheet name="Segment" sheetId="10" r:id="rId3"/>
    <sheet name="Npl" sheetId="3" r:id="rId4"/>
    <sheet name="Disclaimer" sheetId="9"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4" i="10" l="1"/>
  <c r="AK25" i="10" l="1"/>
  <c r="AK24" i="10"/>
  <c r="AK17" i="10"/>
  <c r="AE13" i="10"/>
  <c r="AK14" i="10"/>
  <c r="Y13" i="10"/>
  <c r="S13" i="10"/>
  <c r="M13" i="10"/>
  <c r="AK23" i="10"/>
  <c r="AK16" i="10" l="1"/>
  <c r="AK15" i="10"/>
  <c r="AK18" i="10" l="1"/>
  <c r="AK12" i="10"/>
  <c r="AK11" i="10"/>
  <c r="AK10" i="10"/>
  <c r="M21" i="10" l="1"/>
  <c r="S21" i="10"/>
  <c r="AK20" i="10"/>
  <c r="Y21" i="10"/>
  <c r="AE21" i="10"/>
  <c r="G13" i="10"/>
  <c r="AK13" i="10" s="1"/>
  <c r="G21" i="10"/>
  <c r="B28" i="7" l="1"/>
  <c r="AK21" i="10"/>
  <c r="B13" i="7"/>
  <c r="AJ24" i="10"/>
  <c r="AI24" i="10"/>
  <c r="AH24" i="10"/>
  <c r="AG24" i="10"/>
  <c r="AF24" i="10"/>
  <c r="AH23" i="10"/>
  <c r="AG23" i="10"/>
  <c r="AF23" i="10"/>
  <c r="B29" i="7" l="1"/>
  <c r="AJ25" i="10"/>
  <c r="AG25" i="10"/>
  <c r="AI23" i="10"/>
  <c r="AJ23" i="10"/>
  <c r="AH25" i="10"/>
  <c r="AI25" i="10"/>
  <c r="AF25" i="10"/>
  <c r="AI19" i="10" l="1"/>
  <c r="AH19" i="10"/>
  <c r="AG19" i="10"/>
  <c r="AF19" i="10"/>
  <c r="AG12" i="10"/>
  <c r="AF12" i="10"/>
  <c r="AJ11" i="10"/>
  <c r="AJ17" i="10"/>
  <c r="AI17" i="10"/>
  <c r="AH17" i="10"/>
  <c r="AG17" i="10"/>
  <c r="AF17" i="10"/>
  <c r="AI11" i="10"/>
  <c r="AF15" i="10" l="1"/>
  <c r="AF11" i="10"/>
  <c r="AH10" i="10"/>
  <c r="AI12" i="10"/>
  <c r="AI10" i="10"/>
  <c r="AJ12" i="10"/>
  <c r="AI14" i="10"/>
  <c r="AH15" i="10"/>
  <c r="AH11" i="10"/>
  <c r="AG10" i="10"/>
  <c r="AH12" i="10"/>
  <c r="AG14" i="10"/>
  <c r="AJ15" i="10"/>
  <c r="AH14" i="10"/>
  <c r="AG15" i="10"/>
  <c r="AG11" i="10"/>
  <c r="AI15" i="10"/>
  <c r="AJ14" i="10"/>
  <c r="AF10" i="10"/>
  <c r="AJ10" i="10"/>
  <c r="AJ13" i="10"/>
  <c r="AH16" i="10"/>
  <c r="AG13" i="10" l="1"/>
  <c r="AF13" i="10"/>
  <c r="AI13" i="10"/>
  <c r="AH13" i="10"/>
  <c r="AI16" i="10"/>
  <c r="AF16" i="10"/>
  <c r="AG16" i="10"/>
  <c r="AH18" i="10" l="1"/>
  <c r="AJ18" i="10"/>
  <c r="AJ16" i="10"/>
  <c r="AI18" i="10"/>
  <c r="AI20" i="10" l="1"/>
  <c r="AG18" i="10"/>
  <c r="AH20" i="10"/>
  <c r="AF18" i="10"/>
  <c r="AH21" i="10" l="1"/>
  <c r="AG20" i="10"/>
  <c r="AJ21" i="10"/>
  <c r="AI21" i="10"/>
  <c r="AF20" i="10"/>
  <c r="AJ19" i="10"/>
  <c r="AJ20" i="10" s="1"/>
  <c r="AG21" i="10" l="1"/>
  <c r="AF21" i="10"/>
  <c r="C29" i="7"/>
  <c r="D29" i="7" l="1"/>
  <c r="G29" i="7" l="1"/>
  <c r="K29" i="7"/>
  <c r="I29" i="7"/>
  <c r="H29" i="7"/>
  <c r="F29" i="7"/>
  <c r="J29" i="7"/>
  <c r="E29" i="7"/>
</calcChain>
</file>

<file path=xl/sharedStrings.xml><?xml version="1.0" encoding="utf-8"?>
<sst xmlns="http://schemas.openxmlformats.org/spreadsheetml/2006/main" count="253" uniqueCount="122">
  <si>
    <t>1Q 20</t>
  </si>
  <si>
    <t>2Q 20</t>
  </si>
  <si>
    <t>Net interest income</t>
  </si>
  <si>
    <t>Net commission income</t>
  </si>
  <si>
    <t>Npl</t>
  </si>
  <si>
    <t>Factoring</t>
  </si>
  <si>
    <t>Leasing</t>
  </si>
  <si>
    <t>Consolidated</t>
  </si>
  <si>
    <t>Trading &amp; other revenues</t>
  </si>
  <si>
    <t xml:space="preserve">Net banking income </t>
  </si>
  <si>
    <t>-Of which PPA</t>
  </si>
  <si>
    <t xml:space="preserve">Loan loss provisions </t>
  </si>
  <si>
    <t xml:space="preserve">Operating costs </t>
  </si>
  <si>
    <t>Gains (Losses) on disposal  of investments</t>
  </si>
  <si>
    <t>1Q 18</t>
  </si>
  <si>
    <t>2Q 18</t>
  </si>
  <si>
    <t>3Q 18</t>
  </si>
  <si>
    <t>4Q 18</t>
  </si>
  <si>
    <t>1Q 19</t>
  </si>
  <si>
    <t>2Q 19</t>
  </si>
  <si>
    <t>3Q 19</t>
  </si>
  <si>
    <t>4Q 19</t>
  </si>
  <si>
    <t>Waiting for workout - Positions at cost</t>
  </si>
  <si>
    <t>Extrajudicial positions</t>
  </si>
  <si>
    <t xml:space="preserve">     - Ongoing attempt of recovery </t>
  </si>
  <si>
    <t xml:space="preserve">     - Non-judicial payment plans</t>
  </si>
  <si>
    <t>Judicial positions</t>
  </si>
  <si>
    <t xml:space="preserve">     - Court injunction [“precetto”] issued and foreclosure</t>
  </si>
  <si>
    <t xml:space="preserve">     - Order of assignment</t>
  </si>
  <si>
    <t xml:space="preserve">     - Secured and Corporate</t>
  </si>
  <si>
    <t>Total</t>
  </si>
  <si>
    <t xml:space="preserve">     - Court injunction and foreclosure + Order of assignment</t>
  </si>
  <si>
    <t xml:space="preserve">     - Freezed**</t>
  </si>
  <si>
    <t>* Source: management accounting data</t>
  </si>
  <si>
    <t>Data in € mln*</t>
  </si>
  <si>
    <t>GBV - €mln*</t>
  </si>
  <si>
    <t>NBV - €mln*</t>
  </si>
  <si>
    <t>P&amp;L - €mln*</t>
  </si>
  <si>
    <t>Cash - €mln*</t>
  </si>
  <si>
    <t>***</t>
  </si>
  <si>
    <t>1Q20</t>
  </si>
  <si>
    <t>2Q20</t>
  </si>
  <si>
    <t>Net banking income</t>
  </si>
  <si>
    <t>Net credit risk losses/reversals</t>
  </si>
  <si>
    <t>Net profit (loss) from financial activities</t>
  </si>
  <si>
    <t>Personnel expenses</t>
  </si>
  <si>
    <t xml:space="preserve">Net commission income </t>
  </si>
  <si>
    <t xml:space="preserve">Other components of net banking income </t>
  </si>
  <si>
    <t xml:space="preserve">Other administrative expenses </t>
  </si>
  <si>
    <t>Net allocations to provisions for risks and charges</t>
  </si>
  <si>
    <t>Net impairment losses/reversals on property, plant and equipment and intangible assets</t>
  </si>
  <si>
    <t>Other operating income/expenses</t>
  </si>
  <si>
    <t>Operating costs</t>
  </si>
  <si>
    <t>Gains (Losses) on disposal of investments</t>
  </si>
  <si>
    <t>Pre-tax profit from continuing operations</t>
  </si>
  <si>
    <t>Income taxes for the period relating to continuing operations</t>
  </si>
  <si>
    <t>Profit for the period</t>
  </si>
  <si>
    <t>Profit (Loss) for the period attributable to non-controlling interests</t>
  </si>
  <si>
    <t>Profit for the period attributable to the Parent company</t>
  </si>
  <si>
    <t>YEAR 2020</t>
  </si>
  <si>
    <t>YEAR 2019</t>
  </si>
  <si>
    <t xml:space="preserve">3rd Q </t>
  </si>
  <si>
    <t xml:space="preserve">2nd Q </t>
  </si>
  <si>
    <t>1st Q</t>
  </si>
  <si>
    <t xml:space="preserve"> 4th Q </t>
  </si>
  <si>
    <t>ASSETS</t>
  </si>
  <si>
    <t>Intangible assets</t>
  </si>
  <si>
    <t>Other assets</t>
  </si>
  <si>
    <t xml:space="preserve">Other financial assets mandatorily measured at fair value through profit or loss </t>
  </si>
  <si>
    <t>Financial assets measured at fair value through other comprehensive income</t>
  </si>
  <si>
    <t xml:space="preserve">Receivables due from banks measured at amortised cost </t>
  </si>
  <si>
    <t>Receivables due from customers measured at amortised cost</t>
  </si>
  <si>
    <t xml:space="preserve">Property, plant and equipment </t>
  </si>
  <si>
    <t xml:space="preserve">Tax assets </t>
  </si>
  <si>
    <t>Total assets</t>
  </si>
  <si>
    <t>LIABILITIES AND EQUITY</t>
  </si>
  <si>
    <t xml:space="preserve">Payables due to banks measured at amortised cost </t>
  </si>
  <si>
    <t xml:space="preserve">Payables due to customers measured at amortised cost </t>
  </si>
  <si>
    <t xml:space="preserve">Debt securities issued </t>
  </si>
  <si>
    <t xml:space="preserve">Tax liabilities </t>
  </si>
  <si>
    <t>Other liabilities</t>
  </si>
  <si>
    <t>Group equity:</t>
  </si>
  <si>
    <t>- Share capital, share premiums and reserves</t>
  </si>
  <si>
    <t xml:space="preserve"> - Net profit attributable to the Parent company</t>
  </si>
  <si>
    <t>Total liabilities and equity</t>
  </si>
  <si>
    <t>30.09</t>
  </si>
  <si>
    <t>30.06</t>
  </si>
  <si>
    <t>31.03</t>
  </si>
  <si>
    <t>31.12</t>
  </si>
  <si>
    <t>Non core &amp; G&amp;S</t>
  </si>
  <si>
    <t>Corp. Banking  &amp; Lending</t>
  </si>
  <si>
    <t>CONSOLIDATED INCOME STATEMENT: RECLASSIFIED QUARTERLY EVOLUTION</t>
  </si>
  <si>
    <t xml:space="preserve">CONSOLIDATED STATEMENT OF FINANCIAL POSITION: QUARTERLY EVOLUTION </t>
  </si>
  <si>
    <r>
      <t>Net income</t>
    </r>
    <r>
      <rPr>
        <b/>
        <vertAlign val="superscript"/>
        <sz val="10"/>
        <color rgb="FF002060"/>
        <rFont val="Roboto"/>
      </rPr>
      <t xml:space="preserve"> </t>
    </r>
  </si>
  <si>
    <r>
      <t>RWA</t>
    </r>
    <r>
      <rPr>
        <b/>
        <vertAlign val="superscript"/>
        <sz val="10"/>
        <color rgb="FF002060"/>
        <rFont val="Roboto"/>
      </rPr>
      <t xml:space="preserve"> </t>
    </r>
    <r>
      <rPr>
        <i/>
        <vertAlign val="superscript"/>
        <sz val="10"/>
        <color rgb="FF002060"/>
        <rFont val="Roboto"/>
      </rPr>
      <t>1</t>
    </r>
  </si>
  <si>
    <r>
      <t>Allocated capital</t>
    </r>
    <r>
      <rPr>
        <b/>
        <vertAlign val="superscript"/>
        <sz val="10"/>
        <color rgb="FF002060"/>
        <rFont val="Roboto"/>
      </rPr>
      <t xml:space="preserve"> </t>
    </r>
    <r>
      <rPr>
        <i/>
        <vertAlign val="superscript"/>
        <sz val="10"/>
        <color rgb="FF002060"/>
        <rFont val="Roboto"/>
      </rPr>
      <t>2</t>
    </r>
  </si>
  <si>
    <t>3Q 20</t>
  </si>
  <si>
    <t>3Q20</t>
  </si>
  <si>
    <r>
      <t>Net income</t>
    </r>
    <r>
      <rPr>
        <b/>
        <vertAlign val="superscript"/>
        <sz val="10"/>
        <color rgb="FF002060"/>
        <rFont val="Roboto"/>
      </rPr>
      <t xml:space="preserve"> %</t>
    </r>
  </si>
  <si>
    <t>2019 consolidated financial statements are the ones compared with 2020 and included in 2020 consolidated reports</t>
  </si>
  <si>
    <t>The information and opinions contained in this excel are provided as at the date hereof and are subject to change without notice. Neither this excel nor any part of it nor the fact of its distribution may form the basis of, or be relied on or in connection with, any contract or investment decision. 
The information, statements and opinions contained in this excel are for information purposes only and do not constitute a public offer under any applicable legislation or an offer to sell or solicitation of an offer to purchase or subscribe for securities or financial instruments or any advice or recommendation with respect to such securities or other financial instruments. None of the securities referred to herein have been, or will be, registered under the U.S. Securities Act of 1933, as amended, or the securities laws of any state or other jurisdiction of the United States or in Australia, Canada or Japan or any other jurisdiction where such an offer or solicitation would be unlawful (the “Other Countries”), and there will be no public offer of any such securities in the United States. This excel does not constitute or form a part of any offer or solicitation to purchase or subscribe for securities in the United States or the Other Countries. 
Neither the Company nor any member of Banca Ifis nor any of its or their respective representatives directors or employees accept any liability whatsoever in connection with this excel or any of its contents or in relation to any loss arising from its use or from any reliance placed upon it</t>
  </si>
  <si>
    <t>Customer Loans*</t>
  </si>
  <si>
    <t>In these In the above numbers, net impairment losses/reversals on receivables of the Npl Segment were entirely reclassified to Interest receivable</t>
  </si>
  <si>
    <t>and similar income to present more fairly this particular business and because they represent an integral part of the return on the investment</t>
  </si>
  <si>
    <t>Goodwill impairment</t>
  </si>
  <si>
    <t>4Q 20</t>
  </si>
  <si>
    <t xml:space="preserve">**Other Judicial positions  </t>
  </si>
  <si>
    <t>***Does not include customer loans (invoices to be issued) related to Ifis NPL Servicing third parties servicing activities</t>
  </si>
  <si>
    <t>*Source: management accounting data</t>
  </si>
  <si>
    <t>4Q20</t>
  </si>
  <si>
    <t>Net income attributable to non-controlling interests</t>
  </si>
  <si>
    <t>Net income attributable to the Parent company</t>
  </si>
  <si>
    <t>(1) RWA Credit and counterparty risk only. It excludes RWA from operating, market risks and CVA;</t>
  </si>
  <si>
    <t xml:space="preserve"> (2) RWA (Credit and counterparty risk only) x CET1.</t>
  </si>
  <si>
    <t>YEAR 2021</t>
  </si>
  <si>
    <t>1Q21</t>
  </si>
  <si>
    <t>1Q 21</t>
  </si>
  <si>
    <r>
      <rPr>
        <sz val="10"/>
        <color rgb="FF001564"/>
        <rFont val="Roboto"/>
      </rPr>
      <t xml:space="preserve">Starting from January 2021, Credifarma has been reclassified from Factoring into Corporate Banking and </t>
    </r>
    <r>
      <rPr>
        <sz val="10"/>
        <color rgb="FF000A51"/>
        <rFont val="Roboto"/>
      </rPr>
      <t xml:space="preserve">Lending. All </t>
    </r>
    <r>
      <rPr>
        <sz val="10"/>
        <color rgb="FF002060"/>
        <rFont val="Roboto"/>
      </rPr>
      <t>2020 information provided consider this re-allocation.</t>
    </r>
  </si>
  <si>
    <t>2020 consolidated financial statements are the ones compared with 2021 and included in 2021 consolidated reports</t>
  </si>
  <si>
    <t>2Q21</t>
  </si>
  <si>
    <t>2Q 21</t>
  </si>
  <si>
    <t>Also for this reason, the provisions resulting from an analysis of the NPL portfolio due to long term Covid-19 effects in 2Q21 have been reclassified into loan loss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</si>
</sst>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 _€_-;\-* #,##0\ _€_-;_-* &quot;-&quot;??\ _€_-;_-@_-"/>
    <numFmt numFmtId="165" formatCode="_-* #,##0.0_-;\-* #,##0.0_-;_-* &quot;-&quot;??_-;_-@_-"/>
    <numFmt numFmtId="166" formatCode="_-* #,##0_-;\-* #,##0_-;_-* &quot;-&quot;??_-;_-@_-"/>
    <numFmt numFmtId="167" formatCode="#,##0_ ;\-#,##0\ "/>
    <numFmt numFmtId="168" formatCode="#,##0.0;\ \(#,##0.0\)\ "/>
    <numFmt numFmtId="169" formatCode="_-* #,##0.0\ _€_-;\-* #,##0.0\ _€_-;_-* &quot;-&quot;?\ _€_-;_-@_-"/>
    <numFmt numFmtId="170" formatCode="0.0%"/>
    <numFmt numFmtId="171" formatCode="_-* #,##0.00\ _€_-;\-* #,##0.00\ _€_-;_-* &quot;-&quot;??\ _€_-;_-@_-"/>
    <numFmt numFmtId="172" formatCode="_-* #,##0.000\ _€_-;\-* #,##0.000\ _€_-;_-* &quot;-&quot;??\ _€_-;_-@_-"/>
    <numFmt numFmtId="173" formatCode="_-* #,##0.000\ _€_-;\-* #,##0.000\ _€_-;_-* &quot;-&quot;???\ _€_-;_-@_-"/>
    <numFmt numFmtId="174" formatCode="_-* #,##0.000000\ _€_-;\-* #,##0.000000\ _€_-;_-* &quot;-&quot;??\ _€_-;_-@_-"/>
    <numFmt numFmtId="175" formatCode="_-* #,##0.000000\ _€_-;\-* #,##0.000000\ _€_-;_-* &quot;-&quot;??????\ _€_-;_-@_-"/>
    <numFmt numFmtId="176" formatCode="_-* #,##0.000\ _€_-;\-* #,##0.000\ _€_-;_-* &quot;-&quot;?\ _€_-;_-@_-"/>
    <numFmt numFmtId="177" formatCode="_-* #,##0.0000\ _€_-;\-* #,##0.0000\ _€_-;_-* &quot;-&quot;?\ _€_-;_-@_-"/>
    <numFmt numFmtId="178" formatCode="0.000%"/>
  </numFmts>
  <fonts count="24" x14ac:knownFonts="1">
    <font>
      <sz val="11"/>
      <color theme="1"/>
      <name val="Calibri"/>
      <family val="2"/>
      <scheme val="minor"/>
    </font>
    <font>
      <sz val="11"/>
      <color theme="1"/>
      <name val="Calibri"/>
      <family val="2"/>
      <scheme val="minor"/>
    </font>
    <font>
      <sz val="10"/>
      <color theme="1"/>
      <name val="Century Gothic"/>
      <family val="2"/>
    </font>
    <font>
      <sz val="10"/>
      <color rgb="FF002060"/>
      <name val="Roboto"/>
    </font>
    <font>
      <b/>
      <sz val="10"/>
      <color rgb="FF002060"/>
      <name val="Roboto"/>
    </font>
    <font>
      <sz val="7"/>
      <color rgb="FF001564"/>
      <name val="Roboto"/>
    </font>
    <font>
      <b/>
      <sz val="10"/>
      <color theme="0"/>
      <name val="Roboto"/>
    </font>
    <font>
      <sz val="10"/>
      <color theme="1"/>
      <name val="Roboto"/>
    </font>
    <font>
      <b/>
      <sz val="10"/>
      <color theme="1"/>
      <name val="Roboto"/>
    </font>
    <font>
      <i/>
      <sz val="10"/>
      <color rgb="FF002060"/>
      <name val="Roboto"/>
    </font>
    <font>
      <b/>
      <sz val="10"/>
      <color rgb="FFFFFFFF"/>
      <name val="Roboto"/>
    </font>
    <font>
      <b/>
      <vertAlign val="superscript"/>
      <sz val="10"/>
      <color rgb="FF002060"/>
      <name val="Roboto"/>
    </font>
    <font>
      <sz val="10"/>
      <name val="Roboto"/>
    </font>
    <font>
      <i/>
      <vertAlign val="superscript"/>
      <sz val="10"/>
      <color rgb="FF002060"/>
      <name val="Roboto"/>
    </font>
    <font>
      <sz val="10"/>
      <color rgb="FF001564"/>
      <name val="Roboto"/>
    </font>
    <font>
      <sz val="10"/>
      <color rgb="FFFF0000"/>
      <name val="Roboto"/>
    </font>
    <font>
      <sz val="10"/>
      <color theme="1"/>
      <name val="Raavi"/>
      <family val="2"/>
    </font>
    <font>
      <sz val="10"/>
      <color rgb="FF000A51"/>
      <name val="Roboto"/>
    </font>
    <font>
      <b/>
      <sz val="12"/>
      <color rgb="FFFFFFFF"/>
      <name val="Roboto"/>
    </font>
    <font>
      <sz val="11"/>
      <color theme="1"/>
      <name val="Roboto"/>
    </font>
    <font>
      <b/>
      <sz val="11"/>
      <color rgb="FF000000"/>
      <name val="Roboto"/>
    </font>
    <font>
      <sz val="11"/>
      <color rgb="FF000000"/>
      <name val="Roboto"/>
    </font>
    <font>
      <b/>
      <sz val="10"/>
      <name val="Roboto"/>
    </font>
    <font>
      <b/>
      <sz val="11"/>
      <color theme="1"/>
      <name val="Roboto"/>
    </font>
  </fonts>
  <fills count="14">
    <fill>
      <patternFill patternType="none"/>
    </fill>
    <fill>
      <patternFill patternType="gray125"/>
    </fill>
    <fill>
      <patternFill patternType="solid">
        <fgColor rgb="FF3B79B9"/>
        <bgColor indexed="64"/>
      </patternFill>
    </fill>
    <fill>
      <patternFill patternType="solid">
        <fgColor theme="0" tint="-0.14999847407452621"/>
        <bgColor indexed="64"/>
      </patternFill>
    </fill>
    <fill>
      <patternFill patternType="solid">
        <fgColor rgb="FFA4D7B3"/>
        <bgColor indexed="64"/>
      </patternFill>
    </fill>
    <fill>
      <patternFill patternType="solid">
        <fgColor rgb="FFFFFFFF"/>
        <bgColor indexed="64"/>
      </patternFill>
    </fill>
    <fill>
      <patternFill patternType="solid">
        <fgColor rgb="FFD9D9D9"/>
        <bgColor indexed="64"/>
      </patternFill>
    </fill>
    <fill>
      <patternFill patternType="solid">
        <fgColor rgb="FFAEAAAA"/>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0F0"/>
        <bgColor indexed="64"/>
      </patternFill>
    </fill>
    <fill>
      <patternFill patternType="solid">
        <fgColor rgb="FF7030A0"/>
        <bgColor indexed="64"/>
      </patternFill>
    </fill>
  </fills>
  <borders count="42">
    <border>
      <left/>
      <right/>
      <top/>
      <bottom/>
      <diagonal/>
    </border>
    <border>
      <left/>
      <right/>
      <top style="thin">
        <color rgb="FF3B79B9"/>
      </top>
      <bottom style="thin">
        <color rgb="FF3B79B9"/>
      </bottom>
      <diagonal/>
    </border>
    <border>
      <left/>
      <right/>
      <top style="thin">
        <color rgb="FF3B79B9"/>
      </top>
      <bottom/>
      <diagonal/>
    </border>
    <border>
      <left/>
      <right/>
      <top/>
      <bottom style="thin">
        <color rgb="FF3B79B9"/>
      </bottom>
      <diagonal/>
    </border>
    <border>
      <left/>
      <right/>
      <top/>
      <bottom style="dotted">
        <color rgb="FF000000"/>
      </bottom>
      <diagonal/>
    </border>
    <border>
      <left/>
      <right/>
      <top/>
      <bottom style="dotted">
        <color auto="1"/>
      </bottom>
      <diagonal/>
    </border>
    <border>
      <left/>
      <right/>
      <top style="dotted">
        <color rgb="FF000000"/>
      </top>
      <bottom style="dotted">
        <color rgb="FF000000"/>
      </bottom>
      <diagonal/>
    </border>
    <border>
      <left/>
      <right/>
      <top style="dotted">
        <color auto="1"/>
      </top>
      <bottom style="dotted">
        <color auto="1"/>
      </bottom>
      <diagonal/>
    </border>
    <border>
      <left/>
      <right/>
      <top style="dotted">
        <color rgb="FF000000"/>
      </top>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rgb="FF3B79B9"/>
      </top>
      <bottom style="thin">
        <color rgb="FF3B79B9"/>
      </bottom>
      <diagonal/>
    </border>
    <border>
      <left style="medium">
        <color indexed="64"/>
      </left>
      <right/>
      <top style="thin">
        <color rgb="FF3B79B9"/>
      </top>
      <bottom style="thin">
        <color rgb="FF3B79B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91">
    <xf numFmtId="0" fontId="0" fillId="0" borderId="0" xfId="0"/>
    <xf numFmtId="0" fontId="5" fillId="0" borderId="0" xfId="0" applyFont="1" applyAlignment="1">
      <alignment horizontal="left" vertical="center" readingOrder="1"/>
    </xf>
    <xf numFmtId="0" fontId="6" fillId="9" borderId="0" xfId="0" applyFont="1" applyFill="1" applyAlignment="1">
      <alignment vertical="center" wrapText="1"/>
    </xf>
    <xf numFmtId="0" fontId="7" fillId="0" borderId="0" xfId="0" applyFont="1"/>
    <xf numFmtId="0" fontId="7" fillId="0" borderId="0" xfId="0" applyFont="1" applyAlignment="1">
      <alignment wrapText="1"/>
    </xf>
    <xf numFmtId="3" fontId="7" fillId="0" borderId="0" xfId="0" applyNumberFormat="1" applyFont="1"/>
    <xf numFmtId="3" fontId="7" fillId="0" borderId="0" xfId="0" applyNumberFormat="1" applyFont="1" applyAlignment="1">
      <alignment wrapText="1"/>
    </xf>
    <xf numFmtId="3" fontId="3" fillId="0" borderId="11" xfId="0" applyNumberFormat="1" applyFont="1" applyBorder="1"/>
    <xf numFmtId="0" fontId="7" fillId="0" borderId="0" xfId="0" applyFont="1" applyAlignment="1"/>
    <xf numFmtId="3" fontId="8" fillId="0" borderId="0" xfId="0" applyNumberFormat="1" applyFont="1" applyAlignment="1">
      <alignment wrapText="1"/>
    </xf>
    <xf numFmtId="0" fontId="4" fillId="3" borderId="10" xfId="0" applyFont="1" applyFill="1" applyBorder="1" applyAlignment="1">
      <alignment horizontal="right"/>
    </xf>
    <xf numFmtId="166" fontId="3" fillId="0" borderId="11" xfId="1" applyNumberFormat="1" applyFont="1" applyFill="1" applyBorder="1"/>
    <xf numFmtId="166" fontId="3" fillId="10" borderId="11" xfId="1" applyNumberFormat="1" applyFont="1" applyFill="1" applyBorder="1"/>
    <xf numFmtId="0" fontId="14" fillId="0" borderId="0" xfId="0" applyFont="1" applyAlignment="1">
      <alignment horizontal="left" vertical="center" readingOrder="1"/>
    </xf>
    <xf numFmtId="0" fontId="15" fillId="0" borderId="0" xfId="0" applyFont="1"/>
    <xf numFmtId="0" fontId="3" fillId="0" borderId="0" xfId="0" applyFont="1" applyAlignment="1">
      <alignment horizontal="left" vertical="center" readingOrder="1"/>
    </xf>
    <xf numFmtId="0" fontId="3" fillId="0" borderId="0" xfId="0" applyFont="1" applyAlignment="1"/>
    <xf numFmtId="168" fontId="3" fillId="0" borderId="11" xfId="0" applyNumberFormat="1" applyFont="1" applyFill="1" applyBorder="1" applyAlignment="1">
      <alignment vertical="center"/>
    </xf>
    <xf numFmtId="168" fontId="3" fillId="10" borderId="11" xfId="0" applyNumberFormat="1" applyFont="1" applyFill="1" applyBorder="1" applyAlignment="1">
      <alignment vertical="center"/>
    </xf>
    <xf numFmtId="168" fontId="4" fillId="10" borderId="11" xfId="0" applyNumberFormat="1" applyFont="1" applyFill="1" applyBorder="1" applyAlignment="1">
      <alignment vertical="center"/>
    </xf>
    <xf numFmtId="0" fontId="4" fillId="3" borderId="22" xfId="0" applyFont="1" applyFill="1" applyBorder="1" applyAlignment="1"/>
    <xf numFmtId="3" fontId="4" fillId="0" borderId="23" xfId="0" applyNumberFormat="1" applyFont="1" applyBorder="1" applyAlignment="1"/>
    <xf numFmtId="3" fontId="4" fillId="10" borderId="23" xfId="0" applyNumberFormat="1" applyFont="1" applyFill="1" applyBorder="1" applyAlignment="1"/>
    <xf numFmtId="3" fontId="3" fillId="0" borderId="23" xfId="0" applyNumberFormat="1" applyFont="1" applyBorder="1" applyAlignment="1"/>
    <xf numFmtId="3" fontId="3" fillId="10" borderId="23" xfId="0" applyNumberFormat="1" applyFont="1" applyFill="1" applyBorder="1" applyAlignment="1"/>
    <xf numFmtId="3" fontId="3" fillId="10" borderId="23" xfId="0" applyNumberFormat="1" applyFont="1" applyFill="1" applyBorder="1" applyAlignment="1">
      <alignment wrapText="1"/>
    </xf>
    <xf numFmtId="0" fontId="3" fillId="0" borderId="23" xfId="0" applyFont="1" applyBorder="1" applyAlignment="1"/>
    <xf numFmtId="0" fontId="3" fillId="0" borderId="23" xfId="0" applyFont="1" applyBorder="1" applyAlignment="1">
      <alignment wrapText="1"/>
    </xf>
    <xf numFmtId="3" fontId="4" fillId="10" borderId="24" xfId="0" applyNumberFormat="1" applyFont="1" applyFill="1" applyBorder="1" applyAlignment="1"/>
    <xf numFmtId="0" fontId="4" fillId="3" borderId="28" xfId="0" applyFont="1" applyFill="1" applyBorder="1" applyAlignment="1">
      <alignment horizontal="right"/>
    </xf>
    <xf numFmtId="0" fontId="4" fillId="3" borderId="29" xfId="0" applyFont="1" applyFill="1" applyBorder="1" applyAlignment="1">
      <alignment horizontal="right"/>
    </xf>
    <xf numFmtId="168" fontId="3" fillId="0" borderId="30" xfId="0" applyNumberFormat="1" applyFont="1" applyFill="1" applyBorder="1" applyAlignment="1">
      <alignment vertical="center"/>
    </xf>
    <xf numFmtId="168" fontId="3" fillId="0" borderId="31" xfId="0" applyNumberFormat="1" applyFont="1" applyFill="1" applyBorder="1" applyAlignment="1">
      <alignment vertical="center"/>
    </xf>
    <xf numFmtId="168" fontId="3" fillId="10" borderId="30" xfId="0" applyNumberFormat="1" applyFont="1" applyFill="1" applyBorder="1" applyAlignment="1">
      <alignment vertical="center"/>
    </xf>
    <xf numFmtId="168" fontId="3" fillId="10" borderId="31" xfId="0" applyNumberFormat="1" applyFont="1" applyFill="1" applyBorder="1" applyAlignment="1">
      <alignment vertical="center"/>
    </xf>
    <xf numFmtId="168" fontId="4" fillId="10" borderId="30" xfId="0" applyNumberFormat="1" applyFont="1" applyFill="1" applyBorder="1" applyAlignment="1">
      <alignment vertical="center"/>
    </xf>
    <xf numFmtId="168" fontId="4" fillId="10" borderId="31" xfId="0" applyNumberFormat="1" applyFont="1" applyFill="1" applyBorder="1" applyAlignment="1">
      <alignment vertical="center"/>
    </xf>
    <xf numFmtId="168" fontId="4" fillId="10" borderId="32" xfId="0" applyNumberFormat="1" applyFont="1" applyFill="1" applyBorder="1" applyAlignment="1">
      <alignment vertical="center"/>
    </xf>
    <xf numFmtId="168" fontId="4" fillId="10" borderId="33" xfId="0" applyNumberFormat="1" applyFont="1" applyFill="1" applyBorder="1" applyAlignment="1">
      <alignment vertical="center"/>
    </xf>
    <xf numFmtId="168" fontId="4" fillId="10" borderId="34" xfId="0" applyNumberFormat="1" applyFont="1" applyFill="1" applyBorder="1" applyAlignment="1">
      <alignment vertical="center"/>
    </xf>
    <xf numFmtId="3" fontId="4" fillId="10" borderId="24" xfId="0" applyNumberFormat="1" applyFont="1" applyFill="1" applyBorder="1"/>
    <xf numFmtId="3" fontId="3" fillId="0" borderId="30" xfId="0" applyNumberFormat="1" applyFont="1" applyBorder="1"/>
    <xf numFmtId="3" fontId="3" fillId="0" borderId="31" xfId="0" applyNumberFormat="1" applyFont="1" applyBorder="1"/>
    <xf numFmtId="166" fontId="3" fillId="10" borderId="30" xfId="1" applyNumberFormat="1" applyFont="1" applyFill="1" applyBorder="1"/>
    <xf numFmtId="166" fontId="3" fillId="10" borderId="31" xfId="1" applyNumberFormat="1" applyFont="1" applyFill="1" applyBorder="1"/>
    <xf numFmtId="166" fontId="3" fillId="0" borderId="30" xfId="1" applyNumberFormat="1" applyFont="1" applyFill="1" applyBorder="1"/>
    <xf numFmtId="166" fontId="3" fillId="0" borderId="31" xfId="1" applyNumberFormat="1" applyFont="1" applyFill="1" applyBorder="1"/>
    <xf numFmtId="3" fontId="4" fillId="10" borderId="32" xfId="0" applyNumberFormat="1" applyFont="1" applyFill="1" applyBorder="1"/>
    <xf numFmtId="3" fontId="4" fillId="10" borderId="33" xfId="0" applyNumberFormat="1" applyFont="1" applyFill="1" applyBorder="1"/>
    <xf numFmtId="3" fontId="4" fillId="10" borderId="34" xfId="0" applyNumberFormat="1" applyFont="1" applyFill="1" applyBorder="1"/>
    <xf numFmtId="164" fontId="3" fillId="0" borderId="0" xfId="1" applyNumberFormat="1" applyFont="1" applyFill="1" applyBorder="1" applyAlignment="1">
      <alignment horizontal="right"/>
    </xf>
    <xf numFmtId="164" fontId="4" fillId="3" borderId="7" xfId="1" applyNumberFormat="1" applyFont="1" applyFill="1" applyBorder="1" applyAlignment="1">
      <alignment horizontal="right" vertical="center"/>
    </xf>
    <xf numFmtId="164" fontId="4" fillId="8" borderId="0" xfId="1" applyNumberFormat="1" applyFont="1" applyFill="1" applyBorder="1" applyAlignment="1">
      <alignment horizontal="right" vertical="center"/>
    </xf>
    <xf numFmtId="0" fontId="3" fillId="0" borderId="0" xfId="0" applyFont="1" applyAlignment="1">
      <alignment horizontal="right"/>
    </xf>
    <xf numFmtId="166" fontId="7" fillId="0" borderId="0" xfId="0" applyNumberFormat="1" applyFont="1" applyAlignment="1">
      <alignment wrapText="1"/>
    </xf>
    <xf numFmtId="165" fontId="3" fillId="5" borderId="3" xfId="1" applyNumberFormat="1" applyFont="1" applyFill="1" applyBorder="1" applyAlignment="1">
      <alignment horizontal="left" vertical="center" readingOrder="1"/>
    </xf>
    <xf numFmtId="165" fontId="4" fillId="6" borderId="1" xfId="1" applyNumberFormat="1" applyFont="1" applyFill="1" applyBorder="1" applyAlignment="1">
      <alignment horizontal="left" vertical="center" readingOrder="1"/>
    </xf>
    <xf numFmtId="165" fontId="9" fillId="5" borderId="1" xfId="1" applyNumberFormat="1" applyFont="1" applyFill="1" applyBorder="1" applyAlignment="1">
      <alignment horizontal="left" vertical="center" readingOrder="1"/>
    </xf>
    <xf numFmtId="165" fontId="3" fillId="5" borderId="1" xfId="1" applyNumberFormat="1" applyFont="1" applyFill="1" applyBorder="1" applyAlignment="1">
      <alignment horizontal="left" vertical="center" readingOrder="1"/>
    </xf>
    <xf numFmtId="0" fontId="3" fillId="5" borderId="2" xfId="0" applyFont="1" applyFill="1" applyBorder="1" applyAlignment="1">
      <alignment horizontal="left" vertical="center" readingOrder="1"/>
    </xf>
    <xf numFmtId="9" fontId="12" fillId="5" borderId="1" xfId="3" applyFont="1" applyFill="1" applyBorder="1" applyAlignment="1">
      <alignment vertical="center"/>
    </xf>
    <xf numFmtId="0" fontId="4" fillId="5" borderId="1" xfId="0" applyFont="1" applyFill="1" applyBorder="1" applyAlignment="1">
      <alignment horizontal="left" vertical="center" readingOrder="1"/>
    </xf>
    <xf numFmtId="0" fontId="4" fillId="0" borderId="1" xfId="0" applyFont="1" applyFill="1" applyBorder="1" applyAlignment="1">
      <alignment horizontal="left" vertical="center" readingOrder="1"/>
    </xf>
    <xf numFmtId="0" fontId="10" fillId="4" borderId="38" xfId="0" applyFont="1" applyFill="1" applyBorder="1" applyAlignment="1">
      <alignment horizontal="center" vertical="center" wrapText="1" readingOrder="1"/>
    </xf>
    <xf numFmtId="0" fontId="10" fillId="4" borderId="9" xfId="0" applyFont="1" applyFill="1" applyBorder="1" applyAlignment="1">
      <alignment horizontal="center" vertical="center" wrapText="1" readingOrder="1"/>
    </xf>
    <xf numFmtId="0" fontId="6" fillId="11" borderId="9" xfId="0" applyFont="1" applyFill="1" applyBorder="1" applyAlignment="1">
      <alignment horizontal="center"/>
    </xf>
    <xf numFmtId="0" fontId="6" fillId="12" borderId="9" xfId="0" applyFont="1" applyFill="1" applyBorder="1" applyAlignment="1">
      <alignment horizontal="center"/>
    </xf>
    <xf numFmtId="0" fontId="6" fillId="13" borderId="9" xfId="0" applyFont="1" applyFill="1" applyBorder="1" applyAlignment="1">
      <alignment horizontal="center"/>
    </xf>
    <xf numFmtId="0" fontId="6" fillId="13" borderId="39" xfId="0" applyFont="1" applyFill="1" applyBorder="1" applyAlignment="1">
      <alignment horizontal="center"/>
    </xf>
    <xf numFmtId="169" fontId="7" fillId="0" borderId="0" xfId="0" applyNumberFormat="1" applyFont="1"/>
    <xf numFmtId="9" fontId="4" fillId="6" borderId="1" xfId="3" applyNumberFormat="1" applyFont="1" applyFill="1" applyBorder="1" applyAlignment="1">
      <alignment horizontal="left" vertical="center" readingOrder="1"/>
    </xf>
    <xf numFmtId="9" fontId="4" fillId="6" borderId="1" xfId="3" applyNumberFormat="1" applyFont="1" applyFill="1" applyBorder="1" applyAlignment="1">
      <alignment horizontal="right" vertical="center" readingOrder="1"/>
    </xf>
    <xf numFmtId="0" fontId="10" fillId="4" borderId="39" xfId="0" applyFont="1" applyFill="1" applyBorder="1" applyAlignment="1">
      <alignment horizontal="center" vertical="center" wrapText="1" readingOrder="1"/>
    </xf>
    <xf numFmtId="9" fontId="4" fillId="6" borderId="18" xfId="3" applyNumberFormat="1" applyFont="1" applyFill="1" applyBorder="1" applyAlignment="1">
      <alignment horizontal="right" vertical="center" readingOrder="1"/>
    </xf>
    <xf numFmtId="9" fontId="4" fillId="6" borderId="17" xfId="3" applyNumberFormat="1" applyFont="1" applyFill="1" applyBorder="1" applyAlignment="1">
      <alignment horizontal="right" vertical="center" readingOrder="1"/>
    </xf>
    <xf numFmtId="0" fontId="6" fillId="11" borderId="38" xfId="0" applyFont="1" applyFill="1" applyBorder="1" applyAlignment="1">
      <alignment horizontal="center"/>
    </xf>
    <xf numFmtId="0" fontId="6" fillId="11" borderId="39" xfId="0" applyFont="1" applyFill="1" applyBorder="1" applyAlignment="1">
      <alignment horizontal="center"/>
    </xf>
    <xf numFmtId="0" fontId="6" fillId="12" borderId="38" xfId="0" applyFont="1" applyFill="1" applyBorder="1" applyAlignment="1">
      <alignment horizontal="center"/>
    </xf>
    <xf numFmtId="0" fontId="6" fillId="12" borderId="39" xfId="0" applyFont="1" applyFill="1" applyBorder="1" applyAlignment="1">
      <alignment horizontal="center"/>
    </xf>
    <xf numFmtId="0" fontId="6" fillId="13" borderId="38" xfId="0" applyFont="1" applyFill="1" applyBorder="1" applyAlignment="1">
      <alignment horizontal="center"/>
    </xf>
    <xf numFmtId="0" fontId="3" fillId="0" borderId="15" xfId="0" applyFont="1" applyBorder="1"/>
    <xf numFmtId="0" fontId="3" fillId="0" borderId="0" xfId="0" applyFont="1" applyBorder="1"/>
    <xf numFmtId="0" fontId="3" fillId="0" borderId="16" xfId="0" applyFont="1" applyBorder="1"/>
    <xf numFmtId="166" fontId="3" fillId="0" borderId="15" xfId="1" applyNumberFormat="1" applyFont="1" applyBorder="1"/>
    <xf numFmtId="166" fontId="3" fillId="0" borderId="0" xfId="1" applyNumberFormat="1" applyFont="1" applyBorder="1"/>
    <xf numFmtId="166" fontId="3" fillId="0" borderId="16" xfId="1" applyNumberFormat="1" applyFont="1" applyBorder="1"/>
    <xf numFmtId="10" fontId="7" fillId="0" borderId="0" xfId="3" applyNumberFormat="1" applyFont="1"/>
    <xf numFmtId="170" fontId="7" fillId="0" borderId="0" xfId="3" applyNumberFormat="1" applyFont="1"/>
    <xf numFmtId="169" fontId="15" fillId="0" borderId="0" xfId="0" applyNumberFormat="1" applyFont="1"/>
    <xf numFmtId="170" fontId="15" fillId="0" borderId="0" xfId="3" applyNumberFormat="1" applyFont="1"/>
    <xf numFmtId="10" fontId="15" fillId="0" borderId="0" xfId="3" applyNumberFormat="1" applyFont="1"/>
    <xf numFmtId="172" fontId="3"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166" fontId="4" fillId="3" borderId="0" xfId="1" applyNumberFormat="1" applyFont="1" applyFill="1" applyBorder="1" applyAlignment="1">
      <alignment horizontal="right" vertical="center"/>
    </xf>
    <xf numFmtId="166" fontId="4" fillId="8" borderId="0" xfId="1" applyNumberFormat="1" applyFont="1" applyFill="1" applyBorder="1" applyAlignment="1">
      <alignment horizontal="right" vertical="center"/>
    </xf>
    <xf numFmtId="166" fontId="4" fillId="3" borderId="7" xfId="1" applyNumberFormat="1" applyFont="1" applyFill="1" applyBorder="1" applyAlignment="1">
      <alignment horizontal="right" vertical="center"/>
    </xf>
    <xf numFmtId="166" fontId="3" fillId="0" borderId="19" xfId="1" applyNumberFormat="1" applyFont="1" applyBorder="1"/>
    <xf numFmtId="166" fontId="3" fillId="0" borderId="20" xfId="1" applyNumberFormat="1" applyFont="1" applyBorder="1"/>
    <xf numFmtId="166" fontId="3" fillId="0" borderId="21" xfId="1" applyNumberFormat="1" applyFont="1" applyBorder="1"/>
    <xf numFmtId="166" fontId="3" fillId="0" borderId="0" xfId="1" applyNumberFormat="1" applyFont="1" applyFill="1" applyBorder="1"/>
    <xf numFmtId="166" fontId="4" fillId="6" borderId="18" xfId="1" applyNumberFormat="1" applyFont="1" applyFill="1" applyBorder="1" applyAlignment="1">
      <alignment horizontal="left" vertical="center" readingOrder="1"/>
    </xf>
    <xf numFmtId="166" fontId="4" fillId="6" borderId="1" xfId="1" applyNumberFormat="1" applyFont="1" applyFill="1" applyBorder="1" applyAlignment="1">
      <alignment horizontal="left" vertical="center" readingOrder="1"/>
    </xf>
    <xf numFmtId="166" fontId="4" fillId="6" borderId="17" xfId="1" applyNumberFormat="1" applyFont="1" applyFill="1" applyBorder="1" applyAlignment="1">
      <alignment horizontal="left" vertical="center" readingOrder="1"/>
    </xf>
    <xf numFmtId="166" fontId="3" fillId="0" borderId="15" xfId="1" applyNumberFormat="1" applyFont="1" applyFill="1" applyBorder="1"/>
    <xf numFmtId="176" fontId="7" fillId="0" borderId="0" xfId="0" applyNumberFormat="1" applyFont="1"/>
    <xf numFmtId="176" fontId="7" fillId="0" borderId="0" xfId="3" applyNumberFormat="1" applyFont="1"/>
    <xf numFmtId="177" fontId="7" fillId="0" borderId="0" xfId="0" applyNumberFormat="1" applyFont="1"/>
    <xf numFmtId="177" fontId="7" fillId="0" borderId="0" xfId="3" applyNumberFormat="1" applyFont="1"/>
    <xf numFmtId="178" fontId="7" fillId="0" borderId="0" xfId="3" applyNumberFormat="1" applyFont="1"/>
    <xf numFmtId="177" fontId="7" fillId="0" borderId="0" xfId="0" applyNumberFormat="1" applyFont="1" applyFill="1"/>
    <xf numFmtId="0" fontId="16" fillId="0" borderId="0" xfId="0" applyFont="1"/>
    <xf numFmtId="3" fontId="4" fillId="10" borderId="0" xfId="0" applyNumberFormat="1" applyFont="1" applyFill="1" applyBorder="1" applyAlignment="1"/>
    <xf numFmtId="168" fontId="4" fillId="10" borderId="0" xfId="0" applyNumberFormat="1" applyFont="1" applyFill="1" applyBorder="1" applyAlignment="1">
      <alignment vertical="center"/>
    </xf>
    <xf numFmtId="3" fontId="4" fillId="0" borderId="23" xfId="0" applyNumberFormat="1" applyFont="1" applyBorder="1" applyAlignment="1">
      <alignment wrapText="1"/>
    </xf>
    <xf numFmtId="3" fontId="3" fillId="0" borderId="23" xfId="0" applyNumberFormat="1" applyFont="1" applyBorder="1" applyAlignment="1">
      <alignment wrapText="1"/>
    </xf>
    <xf numFmtId="3" fontId="9" fillId="10" borderId="23" xfId="0" applyNumberFormat="1" applyFont="1" applyFill="1" applyBorder="1" applyAlignment="1">
      <alignment wrapText="1"/>
    </xf>
    <xf numFmtId="3" fontId="9" fillId="0" borderId="23" xfId="0" applyNumberFormat="1" applyFont="1" applyBorder="1" applyAlignment="1">
      <alignment wrapText="1"/>
    </xf>
    <xf numFmtId="0" fontId="18" fillId="9" borderId="0" xfId="0" applyFont="1" applyFill="1" applyAlignment="1">
      <alignment horizontal="left" vertical="center" readingOrder="1"/>
    </xf>
    <xf numFmtId="0" fontId="18" fillId="9" borderId="0" xfId="0" applyFont="1" applyFill="1" applyAlignment="1">
      <alignment horizontal="right" vertical="center" readingOrder="1"/>
    </xf>
    <xf numFmtId="0" fontId="19" fillId="0" borderId="0" xfId="0" applyFont="1"/>
    <xf numFmtId="0" fontId="20" fillId="0" borderId="4" xfId="0" applyFont="1" applyBorder="1" applyAlignment="1">
      <alignment horizontal="left" vertical="center" readingOrder="1"/>
    </xf>
    <xf numFmtId="172" fontId="19" fillId="0" borderId="0" xfId="0" applyNumberFormat="1" applyFont="1"/>
    <xf numFmtId="0" fontId="20" fillId="6" borderId="6" xfId="0" applyFont="1" applyFill="1" applyBorder="1" applyAlignment="1">
      <alignment horizontal="left" vertical="center" readingOrder="1"/>
    </xf>
    <xf numFmtId="0" fontId="21" fillId="0" borderId="6" xfId="0" applyFont="1" applyBorder="1" applyAlignment="1">
      <alignment horizontal="left" vertical="center" readingOrder="1"/>
    </xf>
    <xf numFmtId="0" fontId="21" fillId="0" borderId="8" xfId="0" applyFont="1" applyBorder="1" applyAlignment="1">
      <alignment horizontal="left" vertical="center" readingOrder="1"/>
    </xf>
    <xf numFmtId="0" fontId="20" fillId="7" borderId="0" xfId="0" applyFont="1" applyFill="1" applyAlignment="1">
      <alignment horizontal="left" vertical="center" readingOrder="1"/>
    </xf>
    <xf numFmtId="167" fontId="19" fillId="0" borderId="0" xfId="0" applyNumberFormat="1" applyFont="1" applyAlignment="1">
      <alignment horizontal="right"/>
    </xf>
    <xf numFmtId="0" fontId="19" fillId="0" borderId="0" xfId="0" applyFont="1" applyAlignment="1">
      <alignment horizontal="right"/>
    </xf>
    <xf numFmtId="0" fontId="22" fillId="0" borderId="0" xfId="0" applyFont="1" applyFill="1" applyAlignment="1">
      <alignment horizontal="left" vertical="center" readingOrder="1"/>
    </xf>
    <xf numFmtId="174" fontId="19" fillId="0" borderId="0" xfId="0" applyNumberFormat="1" applyFont="1"/>
    <xf numFmtId="173" fontId="19" fillId="0" borderId="0" xfId="0" applyNumberFormat="1" applyFont="1"/>
    <xf numFmtId="175" fontId="19" fillId="0" borderId="0" xfId="0" applyNumberFormat="1" applyFont="1"/>
    <xf numFmtId="0" fontId="19" fillId="0" borderId="9" xfId="0" applyFont="1" applyBorder="1"/>
    <xf numFmtId="0" fontId="19" fillId="0" borderId="9" xfId="0" applyFont="1" applyBorder="1" applyAlignment="1">
      <alignment horizontal="right"/>
    </xf>
    <xf numFmtId="167" fontId="23" fillId="0" borderId="5" xfId="1" applyNumberFormat="1" applyFont="1" applyBorder="1" applyAlignment="1">
      <alignment horizontal="right" vertical="center"/>
    </xf>
    <xf numFmtId="164" fontId="19" fillId="0" borderId="0" xfId="0" applyNumberFormat="1" applyFont="1" applyAlignment="1">
      <alignment horizontal="right"/>
    </xf>
    <xf numFmtId="166" fontId="18" fillId="9" borderId="0" xfId="1" applyNumberFormat="1" applyFont="1" applyFill="1" applyAlignment="1">
      <alignment horizontal="right" vertical="center" readingOrder="1"/>
    </xf>
    <xf numFmtId="167" fontId="23" fillId="0" borderId="5" xfId="1" applyNumberFormat="1" applyFont="1" applyFill="1" applyBorder="1" applyAlignment="1">
      <alignment horizontal="right" vertical="center"/>
    </xf>
    <xf numFmtId="166" fontId="19" fillId="0" borderId="0" xfId="1" applyNumberFormat="1" applyFont="1" applyAlignment="1">
      <alignment horizontal="right"/>
    </xf>
    <xf numFmtId="171" fontId="19" fillId="0" borderId="0" xfId="0" applyNumberFormat="1" applyFont="1"/>
    <xf numFmtId="9" fontId="19" fillId="0" borderId="0" xfId="3" applyFont="1"/>
    <xf numFmtId="3" fontId="19" fillId="0" borderId="0" xfId="0" applyNumberFormat="1" applyFont="1"/>
    <xf numFmtId="0" fontId="19" fillId="10" borderId="0" xfId="0" applyFont="1" applyFill="1" applyAlignment="1">
      <alignment wrapText="1"/>
    </xf>
    <xf numFmtId="10" fontId="7" fillId="0" borderId="0" xfId="0" applyNumberFormat="1" applyFont="1"/>
    <xf numFmtId="9" fontId="7" fillId="0" borderId="0" xfId="3" applyFont="1"/>
    <xf numFmtId="0" fontId="6" fillId="9" borderId="35" xfId="0" applyFont="1" applyFill="1" applyBorder="1" applyAlignment="1">
      <alignment horizontal="center" vertical="center"/>
    </xf>
    <xf numFmtId="0" fontId="6" fillId="9" borderId="36" xfId="0" applyFont="1" applyFill="1" applyBorder="1" applyAlignment="1">
      <alignment horizontal="center" vertical="center"/>
    </xf>
    <xf numFmtId="0" fontId="6" fillId="9" borderId="37"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0" xfId="0" applyFont="1" applyFill="1" applyAlignment="1">
      <alignment horizontal="center" vertical="center" wrapText="1"/>
    </xf>
    <xf numFmtId="0" fontId="6" fillId="9" borderId="40"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10" fillId="12" borderId="12" xfId="0" applyFont="1" applyFill="1" applyBorder="1" applyAlignment="1">
      <alignment horizontal="center" vertical="center" wrapText="1" readingOrder="1"/>
    </xf>
    <xf numFmtId="0" fontId="10" fillId="12" borderId="13" xfId="0" applyFont="1" applyFill="1" applyBorder="1" applyAlignment="1">
      <alignment horizontal="center" vertical="center" wrapText="1" readingOrder="1"/>
    </xf>
    <xf numFmtId="0" fontId="10" fillId="12" borderId="14" xfId="0" applyFont="1" applyFill="1" applyBorder="1" applyAlignment="1">
      <alignment horizontal="center" vertical="center" wrapText="1" readingOrder="1"/>
    </xf>
    <xf numFmtId="0" fontId="10" fillId="12" borderId="15" xfId="0" applyFont="1" applyFill="1" applyBorder="1" applyAlignment="1">
      <alignment horizontal="center" vertical="center" wrapText="1" readingOrder="1"/>
    </xf>
    <xf numFmtId="0" fontId="10" fillId="12" borderId="0" xfId="0" applyFont="1" applyFill="1" applyBorder="1" applyAlignment="1">
      <alignment horizontal="center" vertical="center" wrapText="1" readingOrder="1"/>
    </xf>
    <xf numFmtId="0" fontId="10" fillId="12" borderId="16" xfId="0" applyFont="1" applyFill="1" applyBorder="1" applyAlignment="1">
      <alignment horizontal="center" vertical="center" wrapText="1" readingOrder="1"/>
    </xf>
    <xf numFmtId="0" fontId="10" fillId="12" borderId="19" xfId="0" applyFont="1" applyFill="1" applyBorder="1" applyAlignment="1">
      <alignment horizontal="center" vertical="center" wrapText="1" readingOrder="1"/>
    </xf>
    <xf numFmtId="0" fontId="10" fillId="12" borderId="20" xfId="0" applyFont="1" applyFill="1" applyBorder="1" applyAlignment="1">
      <alignment horizontal="center" vertical="center" wrapText="1" readingOrder="1"/>
    </xf>
    <xf numFmtId="0" fontId="10" fillId="12" borderId="21" xfId="0" applyFont="1" applyFill="1" applyBorder="1" applyAlignment="1">
      <alignment horizontal="center" vertical="center" wrapText="1" readingOrder="1"/>
    </xf>
    <xf numFmtId="0" fontId="10" fillId="13" borderId="12" xfId="0" applyFont="1" applyFill="1" applyBorder="1" applyAlignment="1">
      <alignment horizontal="center" vertical="center" wrapText="1" readingOrder="1"/>
    </xf>
    <xf numFmtId="0" fontId="10" fillId="13" borderId="13" xfId="0" applyFont="1" applyFill="1" applyBorder="1" applyAlignment="1">
      <alignment horizontal="center" vertical="center" wrapText="1" readingOrder="1"/>
    </xf>
    <xf numFmtId="0" fontId="10" fillId="13" borderId="14" xfId="0" applyFont="1" applyFill="1" applyBorder="1" applyAlignment="1">
      <alignment horizontal="center" vertical="center" wrapText="1" readingOrder="1"/>
    </xf>
    <xf numFmtId="0" fontId="10" fillId="13" borderId="15" xfId="0" applyFont="1" applyFill="1" applyBorder="1" applyAlignment="1">
      <alignment horizontal="center" vertical="center" wrapText="1" readingOrder="1"/>
    </xf>
    <xf numFmtId="0" fontId="10" fillId="13" borderId="0" xfId="0" applyFont="1" applyFill="1" applyBorder="1" applyAlignment="1">
      <alignment horizontal="center" vertical="center" wrapText="1" readingOrder="1"/>
    </xf>
    <xf numFmtId="0" fontId="10" fillId="13" borderId="16" xfId="0" applyFont="1" applyFill="1" applyBorder="1" applyAlignment="1">
      <alignment horizontal="center" vertical="center" wrapText="1" readingOrder="1"/>
    </xf>
    <xf numFmtId="0" fontId="10" fillId="13" borderId="19" xfId="0" applyFont="1" applyFill="1" applyBorder="1" applyAlignment="1">
      <alignment horizontal="center" vertical="center" wrapText="1" readingOrder="1"/>
    </xf>
    <xf numFmtId="0" fontId="10" fillId="13" borderId="20" xfId="0" applyFont="1" applyFill="1" applyBorder="1" applyAlignment="1">
      <alignment horizontal="center" vertical="center" wrapText="1" readingOrder="1"/>
    </xf>
    <xf numFmtId="0" fontId="10" fillId="13" borderId="21" xfId="0" applyFont="1" applyFill="1" applyBorder="1" applyAlignment="1">
      <alignment horizontal="center" vertical="center" wrapText="1" readingOrder="1"/>
    </xf>
    <xf numFmtId="0" fontId="10" fillId="2" borderId="0" xfId="0" applyFont="1" applyFill="1" applyBorder="1" applyAlignment="1">
      <alignment horizontal="center" vertical="center" readingOrder="1"/>
    </xf>
    <xf numFmtId="0" fontId="10" fillId="4" borderId="12" xfId="0" applyFont="1" applyFill="1" applyBorder="1" applyAlignment="1">
      <alignment horizontal="center" vertical="center" wrapText="1" readingOrder="1"/>
    </xf>
    <xf numFmtId="0" fontId="10" fillId="4" borderId="13" xfId="0" applyFont="1" applyFill="1" applyBorder="1" applyAlignment="1">
      <alignment horizontal="center" vertical="center" wrapText="1" readingOrder="1"/>
    </xf>
    <xf numFmtId="0" fontId="10" fillId="4" borderId="14" xfId="0" applyFont="1" applyFill="1" applyBorder="1" applyAlignment="1">
      <alignment horizontal="center" vertical="center" wrapText="1" readingOrder="1"/>
    </xf>
    <xf numFmtId="0" fontId="10" fillId="4" borderId="15" xfId="0" applyFont="1" applyFill="1" applyBorder="1" applyAlignment="1">
      <alignment horizontal="center" vertical="center" wrapText="1" readingOrder="1"/>
    </xf>
    <xf numFmtId="0" fontId="10" fillId="4" borderId="0" xfId="0" applyFont="1" applyFill="1" applyBorder="1" applyAlignment="1">
      <alignment horizontal="center" vertical="center" wrapText="1" readingOrder="1"/>
    </xf>
    <xf numFmtId="0" fontId="10" fillId="4" borderId="16" xfId="0" applyFont="1" applyFill="1" applyBorder="1" applyAlignment="1">
      <alignment horizontal="center" vertical="center" wrapText="1" readingOrder="1"/>
    </xf>
    <xf numFmtId="0" fontId="10" fillId="4" borderId="19" xfId="0" applyFont="1" applyFill="1" applyBorder="1" applyAlignment="1">
      <alignment horizontal="center" vertical="center" wrapText="1" readingOrder="1"/>
    </xf>
    <xf numFmtId="0" fontId="10" fillId="4" borderId="20" xfId="0" applyFont="1" applyFill="1" applyBorder="1" applyAlignment="1">
      <alignment horizontal="center" vertical="center" wrapText="1" readingOrder="1"/>
    </xf>
    <xf numFmtId="0" fontId="10" fillId="4" borderId="21" xfId="0" applyFont="1" applyFill="1" applyBorder="1" applyAlignment="1">
      <alignment horizontal="center" vertical="center" wrapText="1" readingOrder="1"/>
    </xf>
    <xf numFmtId="0" fontId="10" fillId="11" borderId="12" xfId="0" applyFont="1" applyFill="1" applyBorder="1" applyAlignment="1">
      <alignment horizontal="center" vertical="center" wrapText="1" readingOrder="1"/>
    </xf>
    <xf numFmtId="0" fontId="10" fillId="11" borderId="13" xfId="0" applyFont="1" applyFill="1" applyBorder="1" applyAlignment="1">
      <alignment horizontal="center" vertical="center" wrapText="1" readingOrder="1"/>
    </xf>
    <xf numFmtId="0" fontId="10" fillId="11" borderId="14" xfId="0" applyFont="1" applyFill="1" applyBorder="1" applyAlignment="1">
      <alignment horizontal="center" vertical="center" wrapText="1" readingOrder="1"/>
    </xf>
    <xf numFmtId="0" fontId="10" fillId="11" borderId="15" xfId="0" applyFont="1" applyFill="1" applyBorder="1" applyAlignment="1">
      <alignment horizontal="center" vertical="center" wrapText="1" readingOrder="1"/>
    </xf>
    <xf numFmtId="0" fontId="10" fillId="11" borderId="0" xfId="0" applyFont="1" applyFill="1" applyBorder="1" applyAlignment="1">
      <alignment horizontal="center" vertical="center" wrapText="1" readingOrder="1"/>
    </xf>
    <xf numFmtId="0" fontId="10" fillId="11" borderId="16" xfId="0" applyFont="1" applyFill="1" applyBorder="1" applyAlignment="1">
      <alignment horizontal="center" vertical="center" wrapText="1" readingOrder="1"/>
    </xf>
    <xf numFmtId="0" fontId="10" fillId="11" borderId="19" xfId="0" applyFont="1" applyFill="1" applyBorder="1" applyAlignment="1">
      <alignment horizontal="center" vertical="center" wrapText="1" readingOrder="1"/>
    </xf>
    <xf numFmtId="0" fontId="10" fillId="11" borderId="20" xfId="0" applyFont="1" applyFill="1" applyBorder="1" applyAlignment="1">
      <alignment horizontal="center" vertical="center" wrapText="1" readingOrder="1"/>
    </xf>
    <xf numFmtId="0" fontId="10" fillId="11" borderId="21" xfId="0" applyFont="1" applyFill="1" applyBorder="1" applyAlignment="1">
      <alignment horizontal="center" vertical="center" wrapText="1" readingOrder="1"/>
    </xf>
  </cellXfs>
  <cellStyles count="4">
    <cellStyle name="Migliaia" xfId="1" builtinId="3"/>
    <cellStyle name="Normale" xfId="0" builtinId="0"/>
    <cellStyle name="Normale 2" xfId="2" xr:uid="{1C183E54-2A4F-408C-A880-D0B9562769A1}"/>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225B-161D-4EC5-B9A8-6EA754C8E064}">
  <dimension ref="A1:K30"/>
  <sheetViews>
    <sheetView showGridLines="0" tabSelected="1" view="pageBreakPreview" zoomScale="115" zoomScaleNormal="100" zoomScaleSheetLayoutView="115" workbookViewId="0">
      <selection activeCell="G3" sqref="G3"/>
    </sheetView>
  </sheetViews>
  <sheetFormatPr defaultColWidth="9.1796875" defaultRowHeight="13" x14ac:dyDescent="0.3"/>
  <cols>
    <col min="1" max="1" width="49" style="8" customWidth="1"/>
    <col min="2" max="3" width="16.26953125" style="3" customWidth="1"/>
    <col min="4" max="7" width="10.26953125" style="3" bestFit="1" customWidth="1"/>
    <col min="8" max="11" width="9.81640625" style="3" customWidth="1"/>
    <col min="12" max="16384" width="9.1796875" style="3"/>
  </cols>
  <sheetData>
    <row r="1" spans="1:11" x14ac:dyDescent="0.3">
      <c r="A1" s="16"/>
    </row>
    <row r="2" spans="1:11" x14ac:dyDescent="0.3">
      <c r="A2" s="16" t="s">
        <v>102</v>
      </c>
    </row>
    <row r="3" spans="1:11" x14ac:dyDescent="0.3">
      <c r="A3" s="16" t="s">
        <v>103</v>
      </c>
    </row>
    <row r="4" spans="1:11" x14ac:dyDescent="0.3">
      <c r="A4" s="16" t="s">
        <v>121</v>
      </c>
    </row>
    <row r="6" spans="1:11" ht="26" x14ac:dyDescent="0.3">
      <c r="A6" s="2" t="s">
        <v>91</v>
      </c>
      <c r="B6" s="148" t="s">
        <v>114</v>
      </c>
      <c r="C6" s="150"/>
      <c r="D6" s="148" t="s">
        <v>59</v>
      </c>
      <c r="E6" s="149"/>
      <c r="F6" s="149"/>
      <c r="G6" s="150"/>
      <c r="H6" s="145" t="s">
        <v>60</v>
      </c>
      <c r="I6" s="146"/>
      <c r="J6" s="146"/>
      <c r="K6" s="147"/>
    </row>
    <row r="7" spans="1:11" x14ac:dyDescent="0.3">
      <c r="A7" s="20"/>
      <c r="B7" s="10" t="s">
        <v>62</v>
      </c>
      <c r="C7" s="30" t="s">
        <v>63</v>
      </c>
      <c r="D7" s="29" t="s">
        <v>64</v>
      </c>
      <c r="E7" s="10" t="s">
        <v>61</v>
      </c>
      <c r="F7" s="10" t="s">
        <v>62</v>
      </c>
      <c r="G7" s="30" t="s">
        <v>63</v>
      </c>
      <c r="H7" s="29" t="s">
        <v>64</v>
      </c>
      <c r="I7" s="10" t="s">
        <v>61</v>
      </c>
      <c r="J7" s="10" t="s">
        <v>62</v>
      </c>
      <c r="K7" s="30" t="s">
        <v>63</v>
      </c>
    </row>
    <row r="8" spans="1:11" x14ac:dyDescent="0.3">
      <c r="A8" s="21" t="s">
        <v>2</v>
      </c>
      <c r="B8" s="32">
        <v>117.20589712002315</v>
      </c>
      <c r="C8" s="32">
        <v>115.82699999999336</v>
      </c>
      <c r="D8" s="31">
        <v>120.89100000000001</v>
      </c>
      <c r="E8" s="17">
        <v>91.122</v>
      </c>
      <c r="F8" s="17">
        <v>78.263000000000005</v>
      </c>
      <c r="G8" s="32">
        <v>91.415999999999997</v>
      </c>
      <c r="H8" s="31">
        <v>134.22999999999999</v>
      </c>
      <c r="I8" s="17">
        <v>91.081000000000003</v>
      </c>
      <c r="J8" s="17">
        <v>118.29300000000001</v>
      </c>
      <c r="K8" s="32">
        <v>115.264</v>
      </c>
    </row>
    <row r="9" spans="1:11" x14ac:dyDescent="0.3">
      <c r="A9" s="22" t="s">
        <v>46</v>
      </c>
      <c r="B9" s="34">
        <v>22.083999999993182</v>
      </c>
      <c r="C9" s="34">
        <v>18.767000000002096</v>
      </c>
      <c r="D9" s="33">
        <v>19.391999999999999</v>
      </c>
      <c r="E9" s="18">
        <v>15.688000000000001</v>
      </c>
      <c r="F9" s="18">
        <v>18.71</v>
      </c>
      <c r="G9" s="34">
        <v>21.097000000000001</v>
      </c>
      <c r="H9" s="33">
        <v>25.349</v>
      </c>
      <c r="I9" s="18">
        <v>22.19</v>
      </c>
      <c r="J9" s="18">
        <v>22.710999999999999</v>
      </c>
      <c r="K9" s="34">
        <v>23.827999999999999</v>
      </c>
    </row>
    <row r="10" spans="1:11" x14ac:dyDescent="0.3">
      <c r="A10" s="23" t="s">
        <v>47</v>
      </c>
      <c r="B10" s="32">
        <v>15.605999999999799</v>
      </c>
      <c r="C10" s="32">
        <v>3.135000000000042</v>
      </c>
      <c r="D10" s="31">
        <v>5.8140000000000001</v>
      </c>
      <c r="E10" s="17">
        <v>2.1019999999999999</v>
      </c>
      <c r="F10" s="17">
        <v>9.8659999999999997</v>
      </c>
      <c r="G10" s="32">
        <v>-6.5609999999999999</v>
      </c>
      <c r="H10" s="31">
        <v>7.5110000000000001</v>
      </c>
      <c r="I10" s="17">
        <v>-1.2250000000000001</v>
      </c>
      <c r="J10" s="17">
        <v>8.0839999999999996</v>
      </c>
      <c r="K10" s="32">
        <v>-8.9830000000000005</v>
      </c>
    </row>
    <row r="11" spans="1:11" x14ac:dyDescent="0.3">
      <c r="A11" s="22" t="s">
        <v>42</v>
      </c>
      <c r="B11" s="36">
        <v>154.89589712001614</v>
      </c>
      <c r="C11" s="36">
        <v>137.72899999999549</v>
      </c>
      <c r="D11" s="35">
        <v>146.09700000000001</v>
      </c>
      <c r="E11" s="19">
        <v>108.91200000000001</v>
      </c>
      <c r="F11" s="19">
        <v>106.83900000000001</v>
      </c>
      <c r="G11" s="36">
        <v>105.952</v>
      </c>
      <c r="H11" s="35">
        <v>167.08999999999997</v>
      </c>
      <c r="I11" s="19">
        <v>112.04600000000001</v>
      </c>
      <c r="J11" s="19">
        <v>149.08800000000002</v>
      </c>
      <c r="K11" s="36">
        <v>130.10899999999998</v>
      </c>
    </row>
    <row r="12" spans="1:11" x14ac:dyDescent="0.3">
      <c r="A12" s="23" t="s">
        <v>43</v>
      </c>
      <c r="B12" s="32">
        <v>-26.499000000003669</v>
      </c>
      <c r="C12" s="32">
        <v>-16.101999999999244</v>
      </c>
      <c r="D12" s="31">
        <v>-43.503</v>
      </c>
      <c r="E12" s="17">
        <v>-14.516</v>
      </c>
      <c r="F12" s="17">
        <v>-14.827999999999999</v>
      </c>
      <c r="G12" s="32">
        <v>-18.512</v>
      </c>
      <c r="H12" s="31">
        <v>-38.168999999999997</v>
      </c>
      <c r="I12" s="17">
        <v>-13.968</v>
      </c>
      <c r="J12" s="17">
        <v>-21.957999999999998</v>
      </c>
      <c r="K12" s="32">
        <v>-13.087999999999999</v>
      </c>
    </row>
    <row r="13" spans="1:11" x14ac:dyDescent="0.3">
      <c r="A13" s="22" t="s">
        <v>44</v>
      </c>
      <c r="B13" s="36">
        <v>128.39689712001245</v>
      </c>
      <c r="C13" s="36">
        <v>121.62699999999624</v>
      </c>
      <c r="D13" s="35">
        <v>102.59399999999999</v>
      </c>
      <c r="E13" s="19">
        <v>94.396000000000001</v>
      </c>
      <c r="F13" s="19">
        <v>92.01100000000001</v>
      </c>
      <c r="G13" s="36">
        <v>87.44</v>
      </c>
      <c r="H13" s="35">
        <v>128.92099999999999</v>
      </c>
      <c r="I13" s="19">
        <v>98.078000000000003</v>
      </c>
      <c r="J13" s="19">
        <v>127.13000000000002</v>
      </c>
      <c r="K13" s="36">
        <v>117.02099999999999</v>
      </c>
    </row>
    <row r="14" spans="1:11" x14ac:dyDescent="0.3">
      <c r="A14" s="23" t="s">
        <v>45</v>
      </c>
      <c r="B14" s="32">
        <v>-33.946000000000758</v>
      </c>
      <c r="C14" s="32">
        <v>-33.778999999999243</v>
      </c>
      <c r="D14" s="31">
        <v>-34.058999999999997</v>
      </c>
      <c r="E14" s="17">
        <v>-28.63</v>
      </c>
      <c r="F14" s="17">
        <v>-28.651</v>
      </c>
      <c r="G14" s="32">
        <v>-32.029000000000003</v>
      </c>
      <c r="H14" s="31">
        <v>-34.262</v>
      </c>
      <c r="I14" s="17">
        <v>-31.533999999999999</v>
      </c>
      <c r="J14" s="17">
        <v>-32.716000000000001</v>
      </c>
      <c r="K14" s="32">
        <v>-31.446999999999999</v>
      </c>
    </row>
    <row r="15" spans="1:11" x14ac:dyDescent="0.3">
      <c r="A15" s="24" t="s">
        <v>48</v>
      </c>
      <c r="B15" s="34">
        <v>-59.039028999997434</v>
      </c>
      <c r="C15" s="34">
        <v>-52.455000000001036</v>
      </c>
      <c r="D15" s="33">
        <v>-67.83</v>
      </c>
      <c r="E15" s="18">
        <v>-40.923000000000002</v>
      </c>
      <c r="F15" s="18">
        <v>-41.545000000000002</v>
      </c>
      <c r="G15" s="34">
        <v>-40.520000000000003</v>
      </c>
      <c r="H15" s="33">
        <v>-56.183</v>
      </c>
      <c r="I15" s="18">
        <v>-43.74</v>
      </c>
      <c r="J15" s="18">
        <v>-71.034000000000006</v>
      </c>
      <c r="K15" s="34">
        <v>-43.320999999999998</v>
      </c>
    </row>
    <row r="16" spans="1:11" x14ac:dyDescent="0.3">
      <c r="A16" s="23" t="s">
        <v>49</v>
      </c>
      <c r="B16" s="32">
        <v>1.801999999999869</v>
      </c>
      <c r="C16" s="32">
        <v>-7.4209999999997525</v>
      </c>
      <c r="D16" s="31">
        <v>-7.0339999999999998</v>
      </c>
      <c r="E16" s="17">
        <v>-4.6189999999999998</v>
      </c>
      <c r="F16" s="17">
        <v>-11.412000000000001</v>
      </c>
      <c r="G16" s="32">
        <v>-4.8890000000000002</v>
      </c>
      <c r="H16" s="31">
        <v>-0.35099999999999998</v>
      </c>
      <c r="I16" s="17">
        <v>-5.6529999999999996</v>
      </c>
      <c r="J16" s="17">
        <v>-3.86</v>
      </c>
      <c r="K16" s="32">
        <v>-2.512</v>
      </c>
    </row>
    <row r="17" spans="1:11" ht="26" x14ac:dyDescent="0.3">
      <c r="A17" s="25" t="s">
        <v>50</v>
      </c>
      <c r="B17" s="34">
        <v>-4.7318152800004274</v>
      </c>
      <c r="C17" s="34">
        <v>-4.4130000000000837</v>
      </c>
      <c r="D17" s="33">
        <v>-4.7300000000000004</v>
      </c>
      <c r="E17" s="18">
        <v>-4.49</v>
      </c>
      <c r="F17" s="18">
        <v>-4.5579999999999998</v>
      </c>
      <c r="G17" s="34">
        <v>-4.0389999999999997</v>
      </c>
      <c r="H17" s="33">
        <v>-3.0459999999999998</v>
      </c>
      <c r="I17" s="18">
        <v>-4.5170000000000003</v>
      </c>
      <c r="J17" s="18">
        <v>-4.2140000000000004</v>
      </c>
      <c r="K17" s="34">
        <v>-4.0620000000000003</v>
      </c>
    </row>
    <row r="18" spans="1:11" x14ac:dyDescent="0.3">
      <c r="A18" s="23" t="s">
        <v>51</v>
      </c>
      <c r="B18" s="32">
        <v>9.0239999999987042</v>
      </c>
      <c r="C18" s="32">
        <v>6.7999999999998106</v>
      </c>
      <c r="D18" s="31">
        <v>35.030999999999999</v>
      </c>
      <c r="E18" s="17">
        <v>4.7169999999999996</v>
      </c>
      <c r="F18" s="17">
        <v>4.2069999999999999</v>
      </c>
      <c r="G18" s="32">
        <v>7.9779999999999998</v>
      </c>
      <c r="H18" s="31">
        <v>12.161</v>
      </c>
      <c r="I18" s="17">
        <v>11.454000000000001</v>
      </c>
      <c r="J18" s="17">
        <v>46.938000000000002</v>
      </c>
      <c r="K18" s="32">
        <v>6.9779999999999998</v>
      </c>
    </row>
    <row r="19" spans="1:11" x14ac:dyDescent="0.3">
      <c r="A19" s="22" t="s">
        <v>52</v>
      </c>
      <c r="B19" s="36">
        <v>-86.890844280000053</v>
      </c>
      <c r="C19" s="36">
        <v>-91.268000000000299</v>
      </c>
      <c r="D19" s="35">
        <v>-78.622</v>
      </c>
      <c r="E19" s="19">
        <v>-73.944999999999993</v>
      </c>
      <c r="F19" s="19">
        <v>-81.959000000000003</v>
      </c>
      <c r="G19" s="36">
        <v>-73.499000000000009</v>
      </c>
      <c r="H19" s="35">
        <v>-81.680999999999997</v>
      </c>
      <c r="I19" s="19">
        <v>-73.990000000000009</v>
      </c>
      <c r="J19" s="19">
        <v>-64.885999999999996</v>
      </c>
      <c r="K19" s="36">
        <v>-74.364000000000004</v>
      </c>
    </row>
    <row r="20" spans="1:11" x14ac:dyDescent="0.3">
      <c r="A20" s="24" t="s">
        <v>104</v>
      </c>
      <c r="B20" s="34">
        <v>0</v>
      </c>
      <c r="C20" s="34">
        <v>0</v>
      </c>
      <c r="D20" s="33">
        <v>-0.7</v>
      </c>
      <c r="E20" s="19"/>
      <c r="F20" s="19"/>
      <c r="G20" s="36"/>
      <c r="H20" s="35"/>
      <c r="I20" s="19"/>
      <c r="J20" s="19"/>
      <c r="K20" s="36"/>
    </row>
    <row r="21" spans="1:11" x14ac:dyDescent="0.3">
      <c r="A21" s="26" t="s">
        <v>53</v>
      </c>
      <c r="B21" s="32">
        <v>0</v>
      </c>
      <c r="C21" s="32">
        <v>0</v>
      </c>
      <c r="D21" s="31">
        <v>0</v>
      </c>
      <c r="E21" s="17">
        <v>0</v>
      </c>
      <c r="F21" s="17">
        <v>0</v>
      </c>
      <c r="G21" s="32">
        <v>24.161000000000001</v>
      </c>
      <c r="H21" s="31">
        <v>0</v>
      </c>
      <c r="I21" s="17">
        <v>0</v>
      </c>
      <c r="J21" s="17">
        <v>-0.40799999999999997</v>
      </c>
      <c r="K21" s="32">
        <v>0</v>
      </c>
    </row>
    <row r="22" spans="1:11" x14ac:dyDescent="0.3">
      <c r="A22" s="22" t="s">
        <v>54</v>
      </c>
      <c r="B22" s="36">
        <v>41.506052840012416</v>
      </c>
      <c r="C22" s="36">
        <v>30.358999999995941</v>
      </c>
      <c r="D22" s="35">
        <v>23.271999999999998</v>
      </c>
      <c r="E22" s="19">
        <v>20.451000000000008</v>
      </c>
      <c r="F22" s="19">
        <v>10.052000000000007</v>
      </c>
      <c r="G22" s="36">
        <v>38.10199999999999</v>
      </c>
      <c r="H22" s="35">
        <v>47.239999999999995</v>
      </c>
      <c r="I22" s="19">
        <v>24.087999999999994</v>
      </c>
      <c r="J22" s="19">
        <v>61.836000000000027</v>
      </c>
      <c r="K22" s="36">
        <v>42.656999999999982</v>
      </c>
    </row>
    <row r="23" spans="1:11" x14ac:dyDescent="0.3">
      <c r="A23" s="23" t="s">
        <v>55</v>
      </c>
      <c r="B23" s="32">
        <v>-13.112</v>
      </c>
      <c r="C23" s="32">
        <v>-9.59</v>
      </c>
      <c r="D23" s="31">
        <v>-6.5919999999999996</v>
      </c>
      <c r="E23" s="17">
        <v>-4.8109999999999999</v>
      </c>
      <c r="F23" s="17">
        <v>0.32800000000000001</v>
      </c>
      <c r="G23" s="32">
        <v>-11.66</v>
      </c>
      <c r="H23" s="31">
        <v>-8.1050000000000004</v>
      </c>
      <c r="I23" s="17">
        <v>-8.343</v>
      </c>
      <c r="J23" s="17">
        <v>-23.469000000000001</v>
      </c>
      <c r="K23" s="32">
        <v>-12.715999999999999</v>
      </c>
    </row>
    <row r="24" spans="1:11" x14ac:dyDescent="0.3">
      <c r="A24" s="22" t="s">
        <v>56</v>
      </c>
      <c r="B24" s="36">
        <v>28.394052840012417</v>
      </c>
      <c r="C24" s="36">
        <v>20.768999999995941</v>
      </c>
      <c r="D24" s="35">
        <v>16.68</v>
      </c>
      <c r="E24" s="19">
        <v>15.640000000000008</v>
      </c>
      <c r="F24" s="19">
        <v>10.380000000000006</v>
      </c>
      <c r="G24" s="36">
        <v>26.44199999999999</v>
      </c>
      <c r="H24" s="35">
        <v>39.134999999999991</v>
      </c>
      <c r="I24" s="19">
        <v>15.744999999999994</v>
      </c>
      <c r="J24" s="19">
        <v>38.367000000000026</v>
      </c>
      <c r="K24" s="36">
        <v>29.940999999999981</v>
      </c>
    </row>
    <row r="25" spans="1:11" ht="26" x14ac:dyDescent="0.3">
      <c r="A25" s="27" t="s">
        <v>57</v>
      </c>
      <c r="B25" s="32">
        <v>0.18449669999999979</v>
      </c>
      <c r="C25" s="32">
        <v>0.64750330000000023</v>
      </c>
      <c r="D25" s="31">
        <v>0.22188949999999999</v>
      </c>
      <c r="E25" s="17">
        <v>0.05</v>
      </c>
      <c r="F25" s="17">
        <v>0.05</v>
      </c>
      <c r="G25" s="32">
        <v>1.6E-2</v>
      </c>
      <c r="H25" s="31">
        <v>3.4000000000000002E-2</v>
      </c>
      <c r="I25" s="17">
        <v>1.4999999999999999E-2</v>
      </c>
      <c r="J25" s="17">
        <v>2.1000000000000001E-2</v>
      </c>
      <c r="K25" s="32">
        <v>2.1000000000000001E-2</v>
      </c>
    </row>
    <row r="26" spans="1:11" x14ac:dyDescent="0.3">
      <c r="A26" s="28" t="s">
        <v>58</v>
      </c>
      <c r="B26" s="39">
        <v>28.209556140012417</v>
      </c>
      <c r="C26" s="39">
        <v>20.121496699995941</v>
      </c>
      <c r="D26" s="37">
        <v>16.4581105</v>
      </c>
      <c r="E26" s="38">
        <v>15.590000000000007</v>
      </c>
      <c r="F26" s="38">
        <v>10.330000000000005</v>
      </c>
      <c r="G26" s="39">
        <v>26.425999999999991</v>
      </c>
      <c r="H26" s="37">
        <v>39.100999999999992</v>
      </c>
      <c r="I26" s="38">
        <v>15.729999999999993</v>
      </c>
      <c r="J26" s="38">
        <v>38.346000000000025</v>
      </c>
      <c r="K26" s="39">
        <v>29.91999999999998</v>
      </c>
    </row>
    <row r="27" spans="1:11" x14ac:dyDescent="0.3">
      <c r="A27" s="111"/>
      <c r="B27" s="112"/>
      <c r="C27" s="112"/>
      <c r="D27" s="112"/>
      <c r="E27" s="112"/>
      <c r="F27" s="112"/>
      <c r="G27" s="112"/>
      <c r="H27" s="112"/>
      <c r="I27" s="112"/>
      <c r="J27" s="112"/>
      <c r="K27" s="112"/>
    </row>
    <row r="28" spans="1:11" x14ac:dyDescent="0.3">
      <c r="A28" s="16" t="s">
        <v>118</v>
      </c>
    </row>
    <row r="29" spans="1:11" x14ac:dyDescent="0.3">
      <c r="A29" s="16" t="s">
        <v>99</v>
      </c>
    </row>
    <row r="30" spans="1:11" x14ac:dyDescent="0.3">
      <c r="A30" s="16"/>
    </row>
  </sheetData>
  <mergeCells count="3">
    <mergeCell ref="H6:K6"/>
    <mergeCell ref="D6:G6"/>
    <mergeCell ref="B6:C6"/>
  </mergeCell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615A-1596-4189-ACEA-1763E54E1F92}">
  <dimension ref="A2:K34"/>
  <sheetViews>
    <sheetView showGridLines="0" view="pageBreakPreview" zoomScale="85" zoomScaleNormal="100" zoomScaleSheetLayoutView="85" workbookViewId="0">
      <selection activeCell="B25" sqref="B25"/>
    </sheetView>
  </sheetViews>
  <sheetFormatPr defaultColWidth="9.1796875" defaultRowHeight="13" x14ac:dyDescent="0.3"/>
  <cols>
    <col min="1" max="1" width="39.26953125" style="4" customWidth="1"/>
    <col min="2" max="2" width="14.26953125" style="4" customWidth="1"/>
    <col min="3" max="3" width="12.7265625" style="3" bestFit="1" customWidth="1"/>
    <col min="4" max="4" width="14.7265625" style="4" customWidth="1"/>
    <col min="5" max="9" width="12.7265625" style="3" bestFit="1" customWidth="1"/>
    <col min="10" max="11" width="11.453125" style="3" bestFit="1" customWidth="1"/>
    <col min="12" max="16384" width="9.1796875" style="3"/>
  </cols>
  <sheetData>
    <row r="2" spans="1:11" ht="43.5" customHeight="1" x14ac:dyDescent="0.3">
      <c r="A2" s="151" t="s">
        <v>92</v>
      </c>
      <c r="B2" s="152" t="s">
        <v>114</v>
      </c>
      <c r="C2" s="153"/>
      <c r="D2" s="148" t="s">
        <v>59</v>
      </c>
      <c r="E2" s="149"/>
      <c r="F2" s="149"/>
      <c r="G2" s="150"/>
      <c r="H2" s="145" t="s">
        <v>60</v>
      </c>
      <c r="I2" s="146"/>
      <c r="J2" s="146"/>
      <c r="K2" s="147"/>
    </row>
    <row r="3" spans="1:11" ht="15" customHeight="1" x14ac:dyDescent="0.3">
      <c r="A3" s="151"/>
      <c r="B3" s="10" t="s">
        <v>86</v>
      </c>
      <c r="C3" s="30" t="s">
        <v>87</v>
      </c>
      <c r="D3" s="29" t="s">
        <v>88</v>
      </c>
      <c r="E3" s="10" t="s">
        <v>85</v>
      </c>
      <c r="F3" s="10" t="s">
        <v>86</v>
      </c>
      <c r="G3" s="30" t="s">
        <v>87</v>
      </c>
      <c r="H3" s="29" t="s">
        <v>88</v>
      </c>
      <c r="I3" s="10" t="s">
        <v>85</v>
      </c>
      <c r="J3" s="10" t="s">
        <v>86</v>
      </c>
      <c r="K3" s="30" t="s">
        <v>87</v>
      </c>
    </row>
    <row r="4" spans="1:11" x14ac:dyDescent="0.3">
      <c r="A4" s="113" t="s">
        <v>65</v>
      </c>
      <c r="B4" s="7"/>
      <c r="C4" s="42"/>
      <c r="D4" s="41"/>
      <c r="E4" s="7"/>
      <c r="F4" s="7"/>
      <c r="G4" s="42"/>
      <c r="H4" s="41"/>
      <c r="I4" s="7"/>
      <c r="J4" s="7"/>
      <c r="K4" s="42"/>
    </row>
    <row r="5" spans="1:11" ht="26" x14ac:dyDescent="0.3">
      <c r="A5" s="25" t="s">
        <v>68</v>
      </c>
      <c r="B5" s="12">
        <v>153.31</v>
      </c>
      <c r="C5" s="44">
        <v>142.69900000000001</v>
      </c>
      <c r="D5" s="43">
        <v>136.97800000000001</v>
      </c>
      <c r="E5" s="12">
        <v>103.48699999999999</v>
      </c>
      <c r="F5" s="12">
        <v>102.34699999999999</v>
      </c>
      <c r="G5" s="44">
        <v>103.74299999999999</v>
      </c>
      <c r="H5" s="43">
        <v>112.785</v>
      </c>
      <c r="I5" s="12">
        <v>147.935</v>
      </c>
      <c r="J5" s="12">
        <v>182.09399999999999</v>
      </c>
      <c r="K5" s="44">
        <v>174.50800000000001</v>
      </c>
    </row>
    <row r="6" spans="1:11" ht="26" x14ac:dyDescent="0.3">
      <c r="A6" s="114" t="s">
        <v>69</v>
      </c>
      <c r="B6" s="11">
        <v>799.05100000000004</v>
      </c>
      <c r="C6" s="46">
        <v>759.471</v>
      </c>
      <c r="D6" s="45">
        <v>774.55499999999995</v>
      </c>
      <c r="E6" s="11">
        <v>1162.008</v>
      </c>
      <c r="F6" s="11">
        <v>1146.701</v>
      </c>
      <c r="G6" s="46">
        <v>1215.355</v>
      </c>
      <c r="H6" s="45">
        <v>1173.808</v>
      </c>
      <c r="I6" s="11">
        <v>996.048</v>
      </c>
      <c r="J6" s="11">
        <v>693.53300000000002</v>
      </c>
      <c r="K6" s="46">
        <v>432.90100000000001</v>
      </c>
    </row>
    <row r="7" spans="1:11" ht="26" x14ac:dyDescent="0.3">
      <c r="A7" s="25" t="s">
        <v>70</v>
      </c>
      <c r="B7" s="12">
        <v>1606.6569999999776</v>
      </c>
      <c r="C7" s="44">
        <v>1080.3070000000075</v>
      </c>
      <c r="D7" s="43">
        <v>1083.2809999999999</v>
      </c>
      <c r="E7" s="12">
        <v>1016.707</v>
      </c>
      <c r="F7" s="12">
        <v>1007.6130000000001</v>
      </c>
      <c r="G7" s="44">
        <v>628.75599999999997</v>
      </c>
      <c r="H7" s="43">
        <v>626.89</v>
      </c>
      <c r="I7" s="12">
        <v>1041.3119999999999</v>
      </c>
      <c r="J7" s="12">
        <v>726.05200000000002</v>
      </c>
      <c r="K7" s="44">
        <v>996.33299999999997</v>
      </c>
    </row>
    <row r="8" spans="1:11" ht="26" x14ac:dyDescent="0.3">
      <c r="A8" s="114" t="s">
        <v>71</v>
      </c>
      <c r="B8" s="11">
        <v>9875.4819999998927</v>
      </c>
      <c r="C8" s="46">
        <v>9032.1389999998064</v>
      </c>
      <c r="D8" s="45">
        <v>9135.402</v>
      </c>
      <c r="E8" s="11">
        <v>7957.357</v>
      </c>
      <c r="F8" s="11">
        <v>8034.0320000000002</v>
      </c>
      <c r="G8" s="46">
        <v>7600.7420000000002</v>
      </c>
      <c r="H8" s="45">
        <v>7651.2259999999997</v>
      </c>
      <c r="I8" s="11">
        <v>7118.15</v>
      </c>
      <c r="J8" s="11">
        <v>7343.8919999999998</v>
      </c>
      <c r="K8" s="46">
        <v>7322.13</v>
      </c>
    </row>
    <row r="9" spans="1:11" x14ac:dyDescent="0.3">
      <c r="A9" s="25" t="s">
        <v>72</v>
      </c>
      <c r="B9" s="12">
        <v>120.56582947999995</v>
      </c>
      <c r="C9" s="44">
        <v>116.56400000000031</v>
      </c>
      <c r="D9" s="43">
        <v>115.149</v>
      </c>
      <c r="E9" s="12">
        <v>110.366</v>
      </c>
      <c r="F9" s="12">
        <v>108.976</v>
      </c>
      <c r="G9" s="44">
        <v>109.63200000000001</v>
      </c>
      <c r="H9" s="43">
        <v>106.301</v>
      </c>
      <c r="I9" s="12">
        <v>128.827</v>
      </c>
      <c r="J9" s="12">
        <v>128.809</v>
      </c>
      <c r="K9" s="44">
        <v>145.869</v>
      </c>
    </row>
    <row r="10" spans="1:11" x14ac:dyDescent="0.3">
      <c r="A10" s="114" t="s">
        <v>66</v>
      </c>
      <c r="B10" s="11">
        <v>61.124000000000002</v>
      </c>
      <c r="C10" s="46">
        <v>61.042999999999999</v>
      </c>
      <c r="D10" s="45">
        <v>60.97</v>
      </c>
      <c r="E10" s="11">
        <v>60.8</v>
      </c>
      <c r="F10" s="11">
        <v>60.631999999999998</v>
      </c>
      <c r="G10" s="46">
        <v>61.893000000000001</v>
      </c>
      <c r="H10" s="45">
        <v>60.918999999999997</v>
      </c>
      <c r="I10" s="11">
        <v>64.025999999999996</v>
      </c>
      <c r="J10" s="11">
        <v>65.281999999999996</v>
      </c>
      <c r="K10" s="46">
        <v>65.855000000000004</v>
      </c>
    </row>
    <row r="11" spans="1:11" x14ac:dyDescent="0.3">
      <c r="A11" s="25" t="s">
        <v>73</v>
      </c>
      <c r="B11" s="12">
        <v>343.00999999997543</v>
      </c>
      <c r="C11" s="44">
        <v>374.26400000001399</v>
      </c>
      <c r="D11" s="43">
        <v>381.43099999999998</v>
      </c>
      <c r="E11" s="12">
        <v>377.12200000000001</v>
      </c>
      <c r="F11" s="12">
        <v>385.78</v>
      </c>
      <c r="G11" s="44">
        <v>389.964</v>
      </c>
      <c r="H11" s="43">
        <v>391.185</v>
      </c>
      <c r="I11" s="12">
        <v>388.62400000000002</v>
      </c>
      <c r="J11" s="12">
        <v>390.50299999999999</v>
      </c>
      <c r="K11" s="44">
        <v>396.28</v>
      </c>
    </row>
    <row r="12" spans="1:11" x14ac:dyDescent="0.3">
      <c r="A12" s="114" t="s">
        <v>67</v>
      </c>
      <c r="B12" s="11">
        <v>309.4129999999991</v>
      </c>
      <c r="C12" s="46">
        <v>274.72299999999967</v>
      </c>
      <c r="D12" s="45">
        <v>338.43</v>
      </c>
      <c r="E12" s="11">
        <v>410.78899999999999</v>
      </c>
      <c r="F12" s="11">
        <v>406.24</v>
      </c>
      <c r="G12" s="46">
        <v>382.53100000000001</v>
      </c>
      <c r="H12" s="45">
        <v>402.91</v>
      </c>
      <c r="I12" s="11">
        <v>364.209</v>
      </c>
      <c r="J12" s="11">
        <v>357.87700000000001</v>
      </c>
      <c r="K12" s="46">
        <v>329.75599999999997</v>
      </c>
    </row>
    <row r="13" spans="1:11" x14ac:dyDescent="0.3">
      <c r="A13" s="40" t="s">
        <v>74</v>
      </c>
      <c r="B13" s="48">
        <f>SUM(B5:B12)</f>
        <v>13268.612829479844</v>
      </c>
      <c r="C13" s="49">
        <v>11841.209999999828</v>
      </c>
      <c r="D13" s="47">
        <v>12026.196</v>
      </c>
      <c r="E13" s="48">
        <v>11198.636</v>
      </c>
      <c r="F13" s="48">
        <v>11252.321</v>
      </c>
      <c r="G13" s="49">
        <v>10492.616</v>
      </c>
      <c r="H13" s="47">
        <v>10526.023999999998</v>
      </c>
      <c r="I13" s="48">
        <v>10249.130999999999</v>
      </c>
      <c r="J13" s="48">
        <v>9888.0419999999995</v>
      </c>
      <c r="K13" s="49">
        <v>9863.6319999999996</v>
      </c>
    </row>
    <row r="14" spans="1:11" x14ac:dyDescent="0.3">
      <c r="A14" s="6"/>
      <c r="B14" s="6"/>
      <c r="D14" s="6"/>
    </row>
    <row r="15" spans="1:11" x14ac:dyDescent="0.3">
      <c r="A15" s="6"/>
      <c r="B15" s="6"/>
      <c r="C15" s="5"/>
      <c r="D15" s="6"/>
      <c r="E15" s="5"/>
      <c r="F15" s="5"/>
      <c r="G15" s="5"/>
      <c r="H15" s="5"/>
      <c r="I15" s="5"/>
      <c r="J15" s="5"/>
      <c r="K15" s="5"/>
    </row>
    <row r="16" spans="1:11" x14ac:dyDescent="0.3">
      <c r="A16" s="9"/>
      <c r="B16" s="9"/>
      <c r="C16" s="5"/>
      <c r="D16" s="9"/>
      <c r="E16" s="5"/>
      <c r="F16" s="5"/>
      <c r="G16" s="5"/>
      <c r="H16" s="5"/>
      <c r="I16" s="5"/>
      <c r="J16" s="5"/>
      <c r="K16" s="5"/>
    </row>
    <row r="17" spans="1:11" ht="40.5" customHeight="1" x14ac:dyDescent="0.3">
      <c r="A17" s="151" t="s">
        <v>92</v>
      </c>
      <c r="B17" s="152" t="s">
        <v>114</v>
      </c>
      <c r="C17" s="153"/>
      <c r="D17" s="148" t="s">
        <v>59</v>
      </c>
      <c r="E17" s="149"/>
      <c r="F17" s="149"/>
      <c r="G17" s="150"/>
      <c r="H17" s="145" t="s">
        <v>60</v>
      </c>
      <c r="I17" s="146"/>
      <c r="J17" s="146"/>
      <c r="K17" s="147"/>
    </row>
    <row r="18" spans="1:11" ht="15" customHeight="1" x14ac:dyDescent="0.3">
      <c r="A18" s="151"/>
      <c r="B18" s="10" t="s">
        <v>86</v>
      </c>
      <c r="C18" s="30" t="s">
        <v>87</v>
      </c>
      <c r="D18" s="29" t="s">
        <v>88</v>
      </c>
      <c r="E18" s="10" t="s">
        <v>85</v>
      </c>
      <c r="F18" s="10" t="s">
        <v>86</v>
      </c>
      <c r="G18" s="30" t="s">
        <v>87</v>
      </c>
      <c r="H18" s="29" t="s">
        <v>88</v>
      </c>
      <c r="I18" s="10" t="s">
        <v>85</v>
      </c>
      <c r="J18" s="10" t="s">
        <v>86</v>
      </c>
      <c r="K18" s="30" t="s">
        <v>87</v>
      </c>
    </row>
    <row r="19" spans="1:11" x14ac:dyDescent="0.3">
      <c r="A19" s="113" t="s">
        <v>75</v>
      </c>
      <c r="B19" s="7"/>
      <c r="C19" s="42"/>
      <c r="D19" s="41"/>
      <c r="E19" s="7"/>
      <c r="F19" s="7"/>
      <c r="G19" s="42"/>
      <c r="H19" s="41"/>
      <c r="I19" s="7"/>
      <c r="J19" s="7"/>
      <c r="K19" s="42"/>
    </row>
    <row r="20" spans="1:11" ht="26" x14ac:dyDescent="0.3">
      <c r="A20" s="25" t="s">
        <v>76</v>
      </c>
      <c r="B20" s="12">
        <v>2728.0709999999999</v>
      </c>
      <c r="C20" s="44">
        <v>2251.0979999999704</v>
      </c>
      <c r="D20" s="43">
        <v>2367.0819999999999</v>
      </c>
      <c r="E20" s="12">
        <v>2245.8249999999998</v>
      </c>
      <c r="F20" s="12">
        <v>2270.7420000000002</v>
      </c>
      <c r="G20" s="44">
        <v>1014.365</v>
      </c>
      <c r="H20" s="43">
        <v>959.47699999999998</v>
      </c>
      <c r="I20" s="12">
        <v>913.85500000000002</v>
      </c>
      <c r="J20" s="12">
        <v>781.19899999999996</v>
      </c>
      <c r="K20" s="44">
        <v>844.79</v>
      </c>
    </row>
    <row r="21" spans="1:11" ht="26" x14ac:dyDescent="0.3">
      <c r="A21" s="114" t="s">
        <v>77</v>
      </c>
      <c r="B21" s="11">
        <v>5884.4177766201828</v>
      </c>
      <c r="C21" s="46">
        <v>5526.2630000001182</v>
      </c>
      <c r="D21" s="45">
        <v>5471.8739999999998</v>
      </c>
      <c r="E21" s="11">
        <v>4915.5879999999997</v>
      </c>
      <c r="F21" s="11">
        <v>4863.9489999999996</v>
      </c>
      <c r="G21" s="46">
        <v>4894.28</v>
      </c>
      <c r="H21" s="45">
        <v>5286.2389999999996</v>
      </c>
      <c r="I21" s="11">
        <v>5257.0469999999996</v>
      </c>
      <c r="J21" s="11">
        <v>5069.3339999999998</v>
      </c>
      <c r="K21" s="46">
        <v>5021.4809999999998</v>
      </c>
    </row>
    <row r="22" spans="1:11" x14ac:dyDescent="0.3">
      <c r="A22" s="25" t="s">
        <v>78</v>
      </c>
      <c r="B22" s="12">
        <v>2387.7350000000001</v>
      </c>
      <c r="C22" s="44">
        <v>1957.9059999999999</v>
      </c>
      <c r="D22" s="43">
        <v>2069.0830000000001</v>
      </c>
      <c r="E22" s="12">
        <v>1991.481</v>
      </c>
      <c r="F22" s="12">
        <v>2036.348</v>
      </c>
      <c r="G22" s="44">
        <v>2559.8339999999998</v>
      </c>
      <c r="H22" s="43">
        <v>2217.529</v>
      </c>
      <c r="I22" s="12">
        <v>2061.6</v>
      </c>
      <c r="J22" s="12">
        <v>2102.076</v>
      </c>
      <c r="K22" s="44">
        <v>1955.4</v>
      </c>
    </row>
    <row r="23" spans="1:11" x14ac:dyDescent="0.3">
      <c r="A23" s="114" t="s">
        <v>79</v>
      </c>
      <c r="B23" s="11">
        <v>44.993000000000002</v>
      </c>
      <c r="C23" s="46">
        <v>52.524000000000001</v>
      </c>
      <c r="D23" s="45">
        <v>48.154000000000003</v>
      </c>
      <c r="E23" s="11">
        <v>42.054000000000002</v>
      </c>
      <c r="F23" s="11">
        <v>47.366999999999997</v>
      </c>
      <c r="G23" s="46">
        <v>68.066000000000003</v>
      </c>
      <c r="H23" s="45">
        <v>69.018000000000001</v>
      </c>
      <c r="I23" s="11">
        <v>70.805999999999997</v>
      </c>
      <c r="J23" s="11">
        <v>65.912999999999997</v>
      </c>
      <c r="K23" s="46">
        <v>63.066000000000003</v>
      </c>
    </row>
    <row r="24" spans="1:11" x14ac:dyDescent="0.3">
      <c r="A24" s="25" t="s">
        <v>80</v>
      </c>
      <c r="B24" s="12">
        <v>649.3700000000058</v>
      </c>
      <c r="C24" s="44">
        <v>481.75400000000582</v>
      </c>
      <c r="D24" s="43">
        <v>520.04100000000005</v>
      </c>
      <c r="E24" s="12">
        <v>491.41199999999998</v>
      </c>
      <c r="F24" s="12">
        <v>536.96699999999998</v>
      </c>
      <c r="G24" s="44">
        <v>413.64100000000002</v>
      </c>
      <c r="H24" s="43">
        <v>454.80799999999999</v>
      </c>
      <c r="I24" s="12">
        <v>444.37900000000002</v>
      </c>
      <c r="J24" s="12">
        <v>397.26299999999998</v>
      </c>
      <c r="K24" s="44">
        <v>489.59399999999999</v>
      </c>
    </row>
    <row r="25" spans="1:11" x14ac:dyDescent="0.3">
      <c r="A25" s="114" t="s">
        <v>81</v>
      </c>
      <c r="B25" s="11">
        <v>1574.0260528399497</v>
      </c>
      <c r="C25" s="46">
        <v>1571.66499009992</v>
      </c>
      <c r="D25" s="45">
        <v>1549.9623104999766</v>
      </c>
      <c r="E25" s="11">
        <v>1512.2760000000001</v>
      </c>
      <c r="F25" s="11">
        <v>1496.9480000000001</v>
      </c>
      <c r="G25" s="46">
        <v>1542.43</v>
      </c>
      <c r="H25" s="45">
        <v>1538.953</v>
      </c>
      <c r="I25" s="11">
        <v>1501.444</v>
      </c>
      <c r="J25" s="11">
        <v>1472.2570000000001</v>
      </c>
      <c r="K25" s="46">
        <v>1489.3009999999999</v>
      </c>
    </row>
    <row r="26" spans="1:11" x14ac:dyDescent="0.3">
      <c r="A26" s="115" t="s">
        <v>82</v>
      </c>
      <c r="B26" s="12">
        <v>1525.6949999999497</v>
      </c>
      <c r="C26" s="44">
        <v>1551.54349339992</v>
      </c>
      <c r="D26" s="43">
        <v>1481.158299999985</v>
      </c>
      <c r="E26" s="12">
        <v>1459.93</v>
      </c>
      <c r="F26" s="12">
        <v>1460.192</v>
      </c>
      <c r="G26" s="44">
        <v>1516.0039999999999</v>
      </c>
      <c r="H26" s="43">
        <v>1415.856</v>
      </c>
      <c r="I26" s="12">
        <v>1417.4480000000001</v>
      </c>
      <c r="J26" s="12">
        <v>1403.991</v>
      </c>
      <c r="K26" s="44">
        <v>1459.3810000000001</v>
      </c>
    </row>
    <row r="27" spans="1:11" x14ac:dyDescent="0.3">
      <c r="A27" s="116" t="s">
        <v>83</v>
      </c>
      <c r="B27" s="11">
        <v>48.331052840000019</v>
      </c>
      <c r="C27" s="46">
        <v>20.121496700000019</v>
      </c>
      <c r="D27" s="45">
        <v>68.804010499991477</v>
      </c>
      <c r="E27" s="11">
        <v>52.345999999999997</v>
      </c>
      <c r="F27" s="11">
        <v>36.756</v>
      </c>
      <c r="G27" s="46">
        <v>26.425999999999998</v>
      </c>
      <c r="H27" s="45">
        <v>123.09699999999999</v>
      </c>
      <c r="I27" s="11">
        <v>83.995999999999995</v>
      </c>
      <c r="J27" s="11">
        <v>68.266000000000005</v>
      </c>
      <c r="K27" s="46">
        <v>29.92</v>
      </c>
    </row>
    <row r="28" spans="1:11" x14ac:dyDescent="0.3">
      <c r="A28" s="40" t="s">
        <v>84</v>
      </c>
      <c r="B28" s="48">
        <f>SUM(B20:B25)</f>
        <v>13268.61282946014</v>
      </c>
      <c r="C28" s="49">
        <v>11841.209990100015</v>
      </c>
      <c r="D28" s="47">
        <v>12026.196310499978</v>
      </c>
      <c r="E28" s="48">
        <v>11198.636</v>
      </c>
      <c r="F28" s="48">
        <v>11252.321000000002</v>
      </c>
      <c r="G28" s="49">
        <v>10492.616</v>
      </c>
      <c r="H28" s="47">
        <v>10526.023999999999</v>
      </c>
      <c r="I28" s="48">
        <v>10249.131000000001</v>
      </c>
      <c r="J28" s="48">
        <v>9888.0419999999995</v>
      </c>
      <c r="K28" s="49">
        <v>9863.6319999999996</v>
      </c>
    </row>
    <row r="29" spans="1:11" x14ac:dyDescent="0.3">
      <c r="A29" s="6"/>
      <c r="B29" s="5">
        <f>+B28-B13</f>
        <v>-1.9703293219208717E-8</v>
      </c>
      <c r="C29" s="5">
        <f>+C28-C13</f>
        <v>-9.899813449010253E-6</v>
      </c>
      <c r="D29" s="5">
        <f>+D28-D13</f>
        <v>3.1049997778609395E-4</v>
      </c>
      <c r="E29" s="5">
        <f>+E28-E13</f>
        <v>0</v>
      </c>
      <c r="F29" s="5">
        <f t="shared" ref="F29:K29" si="0">+F28-F13</f>
        <v>0</v>
      </c>
      <c r="G29" s="5">
        <f t="shared" si="0"/>
        <v>0</v>
      </c>
      <c r="H29" s="5">
        <f t="shared" si="0"/>
        <v>0</v>
      </c>
      <c r="I29" s="5">
        <f t="shared" si="0"/>
        <v>0</v>
      </c>
      <c r="J29" s="5">
        <f t="shared" si="0"/>
        <v>0</v>
      </c>
      <c r="K29" s="5">
        <f t="shared" si="0"/>
        <v>0</v>
      </c>
    </row>
    <row r="30" spans="1:11" x14ac:dyDescent="0.3">
      <c r="A30" s="16" t="s">
        <v>118</v>
      </c>
      <c r="B30" s="16"/>
      <c r="D30" s="6"/>
    </row>
    <row r="31" spans="1:11" x14ac:dyDescent="0.3">
      <c r="A31" s="16" t="s">
        <v>99</v>
      </c>
      <c r="B31" s="16"/>
      <c r="D31" s="16"/>
    </row>
    <row r="32" spans="1:11" x14ac:dyDescent="0.3">
      <c r="A32" s="16"/>
      <c r="B32" s="16"/>
      <c r="D32" s="16"/>
    </row>
    <row r="34" spans="4:7" x14ac:dyDescent="0.3">
      <c r="D34" s="54"/>
      <c r="E34" s="54"/>
      <c r="F34" s="54"/>
      <c r="G34" s="54"/>
    </row>
  </sheetData>
  <mergeCells count="8">
    <mergeCell ref="A17:A18"/>
    <mergeCell ref="A2:A3"/>
    <mergeCell ref="H2:K2"/>
    <mergeCell ref="H17:K17"/>
    <mergeCell ref="D2:G2"/>
    <mergeCell ref="D17:G17"/>
    <mergeCell ref="B2:C2"/>
    <mergeCell ref="B17:C1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8422-AA81-49E9-A054-C3157C669B32}">
  <dimension ref="A5:AK50"/>
  <sheetViews>
    <sheetView showGridLines="0" zoomScale="85" zoomScaleNormal="85" workbookViewId="0">
      <pane xSplit="1" ySplit="9" topLeftCell="W13" activePane="bottomRight" state="frozen"/>
      <selection pane="topRight" activeCell="B1" sqref="B1"/>
      <selection pane="bottomLeft" activeCell="A10" sqref="A10"/>
      <selection pane="bottomRight" activeCell="M17" sqref="M17:AK18"/>
    </sheetView>
  </sheetViews>
  <sheetFormatPr defaultColWidth="9.1796875" defaultRowHeight="13" x14ac:dyDescent="0.3"/>
  <cols>
    <col min="1" max="1" width="39" style="3" customWidth="1"/>
    <col min="2" max="6" width="10" style="3" bestFit="1" customWidth="1"/>
    <col min="7" max="7" width="10" style="3" customWidth="1"/>
    <col min="8" max="12" width="10" style="3" bestFit="1" customWidth="1"/>
    <col min="13" max="13" width="10" style="3" customWidth="1"/>
    <col min="14" max="17" width="10" style="3" bestFit="1" customWidth="1"/>
    <col min="18" max="18" width="9.1796875" style="3"/>
    <col min="19" max="19" width="10" style="3" bestFit="1" customWidth="1"/>
    <col min="20" max="25" width="9.1796875" style="3"/>
    <col min="26" max="28" width="10" style="3" bestFit="1" customWidth="1"/>
    <col min="29" max="29" width="9.453125" style="3" bestFit="1" customWidth="1"/>
    <col min="30" max="30" width="10" style="3" bestFit="1" customWidth="1"/>
    <col min="31" max="31" width="10" style="3" customWidth="1"/>
    <col min="32" max="32" width="10" style="3" bestFit="1" customWidth="1"/>
    <col min="33" max="35" width="9.26953125" style="3" bestFit="1" customWidth="1"/>
    <col min="36" max="36" width="12.453125" style="3" bestFit="1" customWidth="1"/>
    <col min="37" max="16384" width="9.1796875" style="3"/>
  </cols>
  <sheetData>
    <row r="5" spans="1:37" ht="13.5" thickBot="1" x14ac:dyDescent="0.35"/>
    <row r="6" spans="1:37" ht="15" customHeight="1" x14ac:dyDescent="0.3">
      <c r="A6" s="172" t="s">
        <v>34</v>
      </c>
      <c r="B6" s="173" t="s">
        <v>4</v>
      </c>
      <c r="C6" s="174"/>
      <c r="D6" s="174"/>
      <c r="E6" s="174"/>
      <c r="F6" s="174"/>
      <c r="G6" s="175"/>
      <c r="H6" s="182" t="s">
        <v>5</v>
      </c>
      <c r="I6" s="183"/>
      <c r="J6" s="183"/>
      <c r="K6" s="183"/>
      <c r="L6" s="183"/>
      <c r="M6" s="184"/>
      <c r="N6" s="182" t="s">
        <v>6</v>
      </c>
      <c r="O6" s="183"/>
      <c r="P6" s="183"/>
      <c r="Q6" s="183"/>
      <c r="R6" s="183"/>
      <c r="S6" s="184"/>
      <c r="T6" s="182" t="s">
        <v>90</v>
      </c>
      <c r="U6" s="183"/>
      <c r="V6" s="183"/>
      <c r="W6" s="183"/>
      <c r="X6" s="183"/>
      <c r="Y6" s="184"/>
      <c r="Z6" s="154" t="s">
        <v>89</v>
      </c>
      <c r="AA6" s="155"/>
      <c r="AB6" s="155"/>
      <c r="AC6" s="155"/>
      <c r="AD6" s="155"/>
      <c r="AE6" s="156"/>
      <c r="AF6" s="163" t="s">
        <v>7</v>
      </c>
      <c r="AG6" s="164"/>
      <c r="AH6" s="164"/>
      <c r="AI6" s="164"/>
      <c r="AJ6" s="164"/>
      <c r="AK6" s="165"/>
    </row>
    <row r="7" spans="1:37" ht="15" customHeight="1" x14ac:dyDescent="0.3">
      <c r="A7" s="172"/>
      <c r="B7" s="176"/>
      <c r="C7" s="177"/>
      <c r="D7" s="177"/>
      <c r="E7" s="177"/>
      <c r="F7" s="177"/>
      <c r="G7" s="178"/>
      <c r="H7" s="185"/>
      <c r="I7" s="186"/>
      <c r="J7" s="186"/>
      <c r="K7" s="186"/>
      <c r="L7" s="186"/>
      <c r="M7" s="187"/>
      <c r="N7" s="185"/>
      <c r="O7" s="186"/>
      <c r="P7" s="186"/>
      <c r="Q7" s="186"/>
      <c r="R7" s="186"/>
      <c r="S7" s="187"/>
      <c r="T7" s="185"/>
      <c r="U7" s="186"/>
      <c r="V7" s="186"/>
      <c r="W7" s="186"/>
      <c r="X7" s="186"/>
      <c r="Y7" s="187"/>
      <c r="Z7" s="157"/>
      <c r="AA7" s="158"/>
      <c r="AB7" s="158"/>
      <c r="AC7" s="158"/>
      <c r="AD7" s="158"/>
      <c r="AE7" s="159"/>
      <c r="AF7" s="166"/>
      <c r="AG7" s="167"/>
      <c r="AH7" s="167"/>
      <c r="AI7" s="167"/>
      <c r="AJ7" s="167"/>
      <c r="AK7" s="168"/>
    </row>
    <row r="8" spans="1:37" ht="15.75" customHeight="1" thickBot="1" x14ac:dyDescent="0.35">
      <c r="A8" s="172"/>
      <c r="B8" s="179"/>
      <c r="C8" s="180"/>
      <c r="D8" s="180"/>
      <c r="E8" s="180"/>
      <c r="F8" s="180"/>
      <c r="G8" s="181"/>
      <c r="H8" s="188"/>
      <c r="I8" s="189"/>
      <c r="J8" s="189"/>
      <c r="K8" s="189"/>
      <c r="L8" s="189"/>
      <c r="M8" s="190"/>
      <c r="N8" s="188"/>
      <c r="O8" s="189"/>
      <c r="P8" s="189"/>
      <c r="Q8" s="189"/>
      <c r="R8" s="189"/>
      <c r="S8" s="190"/>
      <c r="T8" s="188"/>
      <c r="U8" s="189"/>
      <c r="V8" s="189"/>
      <c r="W8" s="189"/>
      <c r="X8" s="189"/>
      <c r="Y8" s="190"/>
      <c r="Z8" s="160"/>
      <c r="AA8" s="161"/>
      <c r="AB8" s="161"/>
      <c r="AC8" s="161"/>
      <c r="AD8" s="161"/>
      <c r="AE8" s="162"/>
      <c r="AF8" s="169"/>
      <c r="AG8" s="170"/>
      <c r="AH8" s="170"/>
      <c r="AI8" s="170"/>
      <c r="AJ8" s="170"/>
      <c r="AK8" s="171"/>
    </row>
    <row r="9" spans="1:37" ht="13.5" thickBot="1" x14ac:dyDescent="0.35">
      <c r="B9" s="63" t="s">
        <v>40</v>
      </c>
      <c r="C9" s="64" t="s">
        <v>41</v>
      </c>
      <c r="D9" s="64" t="s">
        <v>97</v>
      </c>
      <c r="E9" s="64" t="s">
        <v>109</v>
      </c>
      <c r="F9" s="72" t="s">
        <v>115</v>
      </c>
      <c r="G9" s="72" t="s">
        <v>119</v>
      </c>
      <c r="H9" s="75" t="s">
        <v>40</v>
      </c>
      <c r="I9" s="65" t="s">
        <v>41</v>
      </c>
      <c r="J9" s="65" t="s">
        <v>97</v>
      </c>
      <c r="K9" s="65" t="s">
        <v>109</v>
      </c>
      <c r="L9" s="76" t="s">
        <v>115</v>
      </c>
      <c r="M9" s="76" t="s">
        <v>119</v>
      </c>
      <c r="N9" s="75" t="s">
        <v>40</v>
      </c>
      <c r="O9" s="65" t="s">
        <v>41</v>
      </c>
      <c r="P9" s="65" t="s">
        <v>97</v>
      </c>
      <c r="Q9" s="65" t="s">
        <v>109</v>
      </c>
      <c r="R9" s="76" t="s">
        <v>115</v>
      </c>
      <c r="S9" s="76" t="s">
        <v>119</v>
      </c>
      <c r="T9" s="75" t="s">
        <v>40</v>
      </c>
      <c r="U9" s="65" t="s">
        <v>41</v>
      </c>
      <c r="V9" s="65" t="s">
        <v>97</v>
      </c>
      <c r="W9" s="65" t="s">
        <v>109</v>
      </c>
      <c r="X9" s="76" t="s">
        <v>115</v>
      </c>
      <c r="Y9" s="76" t="s">
        <v>119</v>
      </c>
      <c r="Z9" s="77" t="s">
        <v>40</v>
      </c>
      <c r="AA9" s="66" t="s">
        <v>41</v>
      </c>
      <c r="AB9" s="66" t="s">
        <v>97</v>
      </c>
      <c r="AC9" s="66" t="s">
        <v>109</v>
      </c>
      <c r="AD9" s="78" t="s">
        <v>115</v>
      </c>
      <c r="AE9" s="78" t="s">
        <v>119</v>
      </c>
      <c r="AF9" s="79" t="s">
        <v>40</v>
      </c>
      <c r="AG9" s="67" t="s">
        <v>41</v>
      </c>
      <c r="AH9" s="67" t="s">
        <v>97</v>
      </c>
      <c r="AI9" s="67" t="s">
        <v>109</v>
      </c>
      <c r="AJ9" s="68" t="s">
        <v>115</v>
      </c>
      <c r="AK9" s="68" t="s">
        <v>119</v>
      </c>
    </row>
    <row r="10" spans="1:37" x14ac:dyDescent="0.3">
      <c r="A10" s="55" t="s">
        <v>2</v>
      </c>
      <c r="B10" s="83">
        <v>42.847550017211205</v>
      </c>
      <c r="C10" s="84">
        <v>27.305505515810307</v>
      </c>
      <c r="D10" s="84">
        <v>41.11191107068079</v>
      </c>
      <c r="E10" s="84">
        <v>42.053746480536233</v>
      </c>
      <c r="F10" s="84">
        <v>57.644932213488211</v>
      </c>
      <c r="G10" s="84">
        <v>63.066410393476907</v>
      </c>
      <c r="H10" s="83">
        <v>21.592062579235595</v>
      </c>
      <c r="I10" s="84">
        <v>20.724899701356101</v>
      </c>
      <c r="J10" s="84">
        <v>21.493557179332111</v>
      </c>
      <c r="K10" s="84">
        <v>26.814569812765111</v>
      </c>
      <c r="L10" s="84">
        <v>20.43777795631371</v>
      </c>
      <c r="M10" s="84">
        <v>21.123290704264541</v>
      </c>
      <c r="N10" s="83">
        <v>8.9950831833760603</v>
      </c>
      <c r="O10" s="84">
        <v>9.8667681387365889</v>
      </c>
      <c r="P10" s="84">
        <v>9.4583888615381611</v>
      </c>
      <c r="Q10" s="84">
        <v>9.6165385245439126</v>
      </c>
      <c r="R10" s="84">
        <v>11.027815267289457</v>
      </c>
      <c r="S10" s="84">
        <v>11.612614030255823</v>
      </c>
      <c r="T10" s="83">
        <v>5.4714654219437691</v>
      </c>
      <c r="U10" s="84">
        <v>5.627875430047852</v>
      </c>
      <c r="V10" s="84">
        <v>6.2365965457844528</v>
      </c>
      <c r="W10" s="84">
        <v>7.9989312313225618</v>
      </c>
      <c r="X10" s="84">
        <v>12.21163327668223</v>
      </c>
      <c r="Y10" s="84">
        <v>13.644789067768849</v>
      </c>
      <c r="Z10" s="83">
        <v>12.511581697426307</v>
      </c>
      <c r="AA10" s="84">
        <v>14.736073264773127</v>
      </c>
      <c r="AB10" s="99">
        <v>12.820788592960085</v>
      </c>
      <c r="AC10" s="84">
        <v>34.406317998981514</v>
      </c>
      <c r="AD10" s="84">
        <v>14.504841286219774</v>
      </c>
      <c r="AE10" s="84">
        <v>7.7598153842570881</v>
      </c>
      <c r="AF10" s="83">
        <f>B10+H10+N10+T10+Z10</f>
        <v>91.417742899192959</v>
      </c>
      <c r="AG10" s="84">
        <f t="shared" ref="AG10:AG17" si="0">C10+I10+O10+U10+AA10</f>
        <v>78.261122050723969</v>
      </c>
      <c r="AH10" s="84">
        <f>D10+J10+P10+V10+AB10</f>
        <v>91.121242250295609</v>
      </c>
      <c r="AI10" s="84">
        <f>E10+K10+Q10+W10+AC10</f>
        <v>120.89010404814934</v>
      </c>
      <c r="AJ10" s="84">
        <f>F10+L10+R10+X10+AD10</f>
        <v>115.82699999999338</v>
      </c>
      <c r="AK10" s="85">
        <f>G10+M10+S10+Y10+AE10</f>
        <v>117.20691958002323</v>
      </c>
    </row>
    <row r="11" spans="1:37" x14ac:dyDescent="0.3">
      <c r="A11" s="55" t="s">
        <v>3</v>
      </c>
      <c r="B11" s="83">
        <v>1.2904</v>
      </c>
      <c r="C11" s="84">
        <v>1.1886509081553402</v>
      </c>
      <c r="D11" s="84">
        <v>0.54759753000000011</v>
      </c>
      <c r="E11" s="84">
        <v>1.2935238499999999</v>
      </c>
      <c r="F11" s="84">
        <v>7.7132536309999042E-2</v>
      </c>
      <c r="G11" s="84">
        <v>1.0068032036899743</v>
      </c>
      <c r="H11" s="83">
        <v>14.780028817754514</v>
      </c>
      <c r="I11" s="84">
        <v>12.287301840747695</v>
      </c>
      <c r="J11" s="84">
        <v>11.947931183430024</v>
      </c>
      <c r="K11" s="84">
        <v>13.288159887521605</v>
      </c>
      <c r="L11" s="84">
        <v>13.446862232072334</v>
      </c>
      <c r="M11" s="84">
        <v>13.806047838447634</v>
      </c>
      <c r="N11" s="83">
        <v>2.8383543899999997</v>
      </c>
      <c r="O11" s="84">
        <v>3.1088868600000006</v>
      </c>
      <c r="P11" s="84">
        <v>2.192963419999999</v>
      </c>
      <c r="Q11" s="84">
        <v>3.0780251799999991</v>
      </c>
      <c r="R11" s="84">
        <v>2.5927217300000001</v>
      </c>
      <c r="S11" s="84">
        <v>3.4366898100000003</v>
      </c>
      <c r="T11" s="83">
        <v>2.1064863366666668</v>
      </c>
      <c r="U11" s="84">
        <v>1.7180229380666665</v>
      </c>
      <c r="V11" s="84">
        <v>0.91322737333333315</v>
      </c>
      <c r="W11" s="84">
        <v>2.5441814894725905</v>
      </c>
      <c r="X11" s="84">
        <v>3.0880503287419518</v>
      </c>
      <c r="Y11" s="84">
        <v>4.2251156939487204</v>
      </c>
      <c r="Z11" s="83">
        <v>8.2402060579620018E-2</v>
      </c>
      <c r="AA11" s="84">
        <v>0.40713687905033086</v>
      </c>
      <c r="AB11" s="84">
        <v>8.6281177215803709E-2</v>
      </c>
      <c r="AC11" s="84">
        <v>-0.81189069699407945</v>
      </c>
      <c r="AD11" s="84">
        <v>-0.43776716017110673</v>
      </c>
      <c r="AE11" s="84">
        <v>-0.39209467304425455</v>
      </c>
      <c r="AF11" s="83">
        <f t="shared" ref="AF11:AF17" si="1">B11+H11+N11+T11+Z11</f>
        <v>21.097671605000802</v>
      </c>
      <c r="AG11" s="84">
        <f t="shared" si="0"/>
        <v>18.709999426020033</v>
      </c>
      <c r="AH11" s="84">
        <f t="shared" ref="AH11:AH17" si="2">D11+J11+P11+V11+AB11</f>
        <v>15.688000683979162</v>
      </c>
      <c r="AI11" s="84">
        <f t="shared" ref="AI11:AK17" si="3">E11+K11+Q11+W11+AC11</f>
        <v>19.391999710000118</v>
      </c>
      <c r="AJ11" s="84">
        <f t="shared" si="3"/>
        <v>18.766999666953183</v>
      </c>
      <c r="AK11" s="85">
        <f t="shared" si="3"/>
        <v>22.082561873042074</v>
      </c>
    </row>
    <row r="12" spans="1:37" x14ac:dyDescent="0.3">
      <c r="A12" s="55" t="s">
        <v>8</v>
      </c>
      <c r="B12" s="83">
        <v>-0.90400000000000003</v>
      </c>
      <c r="C12" s="84">
        <v>1.289397086126109</v>
      </c>
      <c r="D12" s="84">
        <v>2.0466289119096803</v>
      </c>
      <c r="E12" s="84">
        <v>2.8715793801821454</v>
      </c>
      <c r="F12" s="84">
        <v>0.54462846999999992</v>
      </c>
      <c r="G12" s="84">
        <v>0.88823328999999984</v>
      </c>
      <c r="H12" s="83">
        <v>0</v>
      </c>
      <c r="I12" s="84">
        <v>0</v>
      </c>
      <c r="J12" s="84">
        <v>8.1070820000000016E-2</v>
      </c>
      <c r="K12" s="84">
        <v>-0.16517073999999998</v>
      </c>
      <c r="L12" s="84">
        <v>0.13517515000000002</v>
      </c>
      <c r="M12" s="84">
        <v>0.24772300000000003</v>
      </c>
      <c r="N12" s="83">
        <v>0</v>
      </c>
      <c r="O12" s="84">
        <v>0</v>
      </c>
      <c r="P12" s="84">
        <v>0</v>
      </c>
      <c r="Q12" s="84">
        <v>0</v>
      </c>
      <c r="R12" s="84">
        <v>0</v>
      </c>
      <c r="S12" s="84">
        <v>0</v>
      </c>
      <c r="T12" s="83">
        <v>-2.0190616445340344</v>
      </c>
      <c r="U12" s="84">
        <v>-1.0238084315091163</v>
      </c>
      <c r="V12" s="84">
        <v>1.1444176054695396</v>
      </c>
      <c r="W12" s="84">
        <v>-3.8364216589321147E-2</v>
      </c>
      <c r="X12" s="84">
        <v>1.9921901266783795</v>
      </c>
      <c r="Y12" s="84">
        <v>6.4010308741065503</v>
      </c>
      <c r="Z12" s="83">
        <v>-3.6378610773935365</v>
      </c>
      <c r="AA12" s="84">
        <v>9.6004113453830087</v>
      </c>
      <c r="AB12" s="84">
        <v>-1.1701073873792223</v>
      </c>
      <c r="AC12" s="84">
        <v>3.1459456264071846</v>
      </c>
      <c r="AD12" s="84">
        <v>0.46304110000004173</v>
      </c>
      <c r="AE12" s="84">
        <v>8.0689779892148703</v>
      </c>
      <c r="AF12" s="83">
        <f t="shared" si="1"/>
        <v>-6.5609227219275708</v>
      </c>
      <c r="AG12" s="84">
        <f t="shared" si="0"/>
        <v>9.8660000000000014</v>
      </c>
      <c r="AH12" s="84">
        <f t="shared" si="2"/>
        <v>2.1020099499999976</v>
      </c>
      <c r="AI12" s="84">
        <f t="shared" si="3"/>
        <v>5.8139900500000081</v>
      </c>
      <c r="AJ12" s="84">
        <f t="shared" si="3"/>
        <v>3.1350348466784208</v>
      </c>
      <c r="AK12" s="85">
        <f t="shared" si="3"/>
        <v>15.605965153321421</v>
      </c>
    </row>
    <row r="13" spans="1:37" x14ac:dyDescent="0.3">
      <c r="A13" s="56" t="s">
        <v>9</v>
      </c>
      <c r="B13" s="100">
        <v>43.2339500172112</v>
      </c>
      <c r="C13" s="101">
        <v>29.783553510091757</v>
      </c>
      <c r="D13" s="101">
        <v>43.706137512590466</v>
      </c>
      <c r="E13" s="101">
        <v>46.218849710718381</v>
      </c>
      <c r="F13" s="101">
        <v>58.266693219798206</v>
      </c>
      <c r="G13" s="101">
        <f>SUM(G10:G12)</f>
        <v>64.961446887166886</v>
      </c>
      <c r="H13" s="100">
        <v>36.372091396990108</v>
      </c>
      <c r="I13" s="101">
        <v>33.012201542103796</v>
      </c>
      <c r="J13" s="101">
        <v>33.522559182762137</v>
      </c>
      <c r="K13" s="101">
        <v>39.937558960286715</v>
      </c>
      <c r="L13" s="101">
        <v>34.019815338386046</v>
      </c>
      <c r="M13" s="101">
        <f>SUM(M10:M12)</f>
        <v>35.177061542712174</v>
      </c>
      <c r="N13" s="100">
        <v>11.83343757337606</v>
      </c>
      <c r="O13" s="101">
        <v>12.975654998736589</v>
      </c>
      <c r="P13" s="101">
        <v>11.651352281538159</v>
      </c>
      <c r="Q13" s="101">
        <v>12.694563704543912</v>
      </c>
      <c r="R13" s="101">
        <v>13.620536997289456</v>
      </c>
      <c r="S13" s="101">
        <f>SUM(S10:S12)</f>
        <v>15.049303840255824</v>
      </c>
      <c r="T13" s="100">
        <v>5.5588901140764015</v>
      </c>
      <c r="U13" s="101">
        <v>6.3220899366054022</v>
      </c>
      <c r="V13" s="101">
        <v>8.294241524587326</v>
      </c>
      <c r="W13" s="101">
        <v>10.504748504205832</v>
      </c>
      <c r="X13" s="101">
        <v>17.291873732102562</v>
      </c>
      <c r="Y13" s="101">
        <f>SUM(Y10:Y12)</f>
        <v>24.27093563582412</v>
      </c>
      <c r="Z13" s="100">
        <v>8.9561226806123901</v>
      </c>
      <c r="AA13" s="101">
        <v>24.743621489206468</v>
      </c>
      <c r="AB13" s="101">
        <v>11.736962382796667</v>
      </c>
      <c r="AC13" s="101">
        <v>36.740372928394621</v>
      </c>
      <c r="AD13" s="101">
        <v>14.530115226048709</v>
      </c>
      <c r="AE13" s="101">
        <f>AE10+AE11+AE12</f>
        <v>15.436698700427705</v>
      </c>
      <c r="AF13" s="100">
        <f t="shared" si="1"/>
        <v>105.95449178226617</v>
      </c>
      <c r="AG13" s="101">
        <f t="shared" si="0"/>
        <v>106.83712147674402</v>
      </c>
      <c r="AH13" s="101">
        <f t="shared" si="2"/>
        <v>108.91125288427473</v>
      </c>
      <c r="AI13" s="101">
        <f t="shared" si="3"/>
        <v>146.09609380814948</v>
      </c>
      <c r="AJ13" s="101">
        <f t="shared" si="3"/>
        <v>137.72903451362498</v>
      </c>
      <c r="AK13" s="102">
        <f t="shared" si="3"/>
        <v>154.89544660638671</v>
      </c>
    </row>
    <row r="14" spans="1:37" x14ac:dyDescent="0.3">
      <c r="A14" s="57" t="s">
        <v>10</v>
      </c>
      <c r="B14" s="83">
        <v>-0.93450769394898803</v>
      </c>
      <c r="C14" s="84">
        <v>0</v>
      </c>
      <c r="D14" s="84">
        <v>0</v>
      </c>
      <c r="E14" s="84">
        <v>0</v>
      </c>
      <c r="F14" s="84">
        <v>0</v>
      </c>
      <c r="G14" s="84"/>
      <c r="H14" s="83">
        <v>0</v>
      </c>
      <c r="I14" s="84">
        <v>0</v>
      </c>
      <c r="J14" s="84">
        <v>0</v>
      </c>
      <c r="K14" s="84">
        <v>0</v>
      </c>
      <c r="L14" s="84">
        <v>0</v>
      </c>
      <c r="M14" s="84"/>
      <c r="N14" s="103">
        <v>0</v>
      </c>
      <c r="O14" s="99">
        <v>0</v>
      </c>
      <c r="P14" s="99">
        <v>0</v>
      </c>
      <c r="Q14" s="99">
        <v>0</v>
      </c>
      <c r="R14" s="84">
        <v>0</v>
      </c>
      <c r="S14" s="84"/>
      <c r="T14" s="83">
        <v>0.44982687817442663</v>
      </c>
      <c r="U14" s="84">
        <v>0.44801206812150818</v>
      </c>
      <c r="V14" s="84">
        <v>0.44820843583992659</v>
      </c>
      <c r="W14" s="84">
        <v>0.42866486537388709</v>
      </c>
      <c r="X14" s="84">
        <v>0.4173899739979573</v>
      </c>
      <c r="Y14" s="84">
        <v>0.42616027091245179</v>
      </c>
      <c r="Z14" s="83">
        <v>8.6102116618255753</v>
      </c>
      <c r="AA14" s="84">
        <v>10.061833116612394</v>
      </c>
      <c r="AB14" s="84">
        <v>7.4493795788457327</v>
      </c>
      <c r="AC14" s="84">
        <v>29.57496351751757</v>
      </c>
      <c r="AD14" s="84">
        <v>11.460794383692598</v>
      </c>
      <c r="AE14" s="84">
        <v>3.8358737435406907</v>
      </c>
      <c r="AF14" s="83">
        <f>B14+H14+N14+T14+Z14</f>
        <v>8.1255308460510136</v>
      </c>
      <c r="AG14" s="84">
        <f t="shared" si="0"/>
        <v>10.509845184733903</v>
      </c>
      <c r="AH14" s="84">
        <f t="shared" si="2"/>
        <v>7.8975880146856596</v>
      </c>
      <c r="AI14" s="84">
        <f t="shared" si="3"/>
        <v>30.003628382891456</v>
      </c>
      <c r="AJ14" s="84">
        <f t="shared" si="3"/>
        <v>11.878184357690555</v>
      </c>
      <c r="AK14" s="85">
        <f t="shared" si="3"/>
        <v>4.2620340144531426</v>
      </c>
    </row>
    <row r="15" spans="1:37" x14ac:dyDescent="0.3">
      <c r="A15" s="58" t="s">
        <v>11</v>
      </c>
      <c r="B15" s="83">
        <v>0</v>
      </c>
      <c r="C15" s="84">
        <v>0</v>
      </c>
      <c r="D15" s="84">
        <v>0</v>
      </c>
      <c r="E15" s="84">
        <v>0</v>
      </c>
      <c r="F15" s="84">
        <v>0</v>
      </c>
      <c r="G15" s="84">
        <v>-8.8345573399999999</v>
      </c>
      <c r="H15" s="83">
        <v>-4.59664250406228</v>
      </c>
      <c r="I15" s="84">
        <v>-1.0975886159374999</v>
      </c>
      <c r="J15" s="84">
        <v>-1.5108015889501254</v>
      </c>
      <c r="K15" s="84">
        <v>-22.90763875276841</v>
      </c>
      <c r="L15" s="84">
        <v>4.3137386799863409</v>
      </c>
      <c r="M15" s="84">
        <v>-10.475939529573557</v>
      </c>
      <c r="N15" s="83">
        <v>-4.3373306599999992</v>
      </c>
      <c r="O15" s="84">
        <v>-4.4221204900000011</v>
      </c>
      <c r="P15" s="84">
        <v>-6.9130532299999983</v>
      </c>
      <c r="Q15" s="84">
        <v>5.1001149999998927E-2</v>
      </c>
      <c r="R15" s="84">
        <v>-3.7490182300000003</v>
      </c>
      <c r="S15" s="84">
        <v>-0.52451025999999923</v>
      </c>
      <c r="T15" s="83">
        <v>-2.1145062600000211</v>
      </c>
      <c r="U15" s="84">
        <v>-3.391808009999997</v>
      </c>
      <c r="V15" s="84">
        <v>-1.8254792417131349</v>
      </c>
      <c r="W15" s="84">
        <v>-19.416019148619537</v>
      </c>
      <c r="X15" s="84">
        <v>-6.2680950279462868</v>
      </c>
      <c r="Y15" s="84">
        <v>-2.6899185850533951</v>
      </c>
      <c r="Z15" s="83">
        <v>-7.4634855299999892</v>
      </c>
      <c r="AA15" s="84">
        <v>-5.916435910000204</v>
      </c>
      <c r="AB15" s="84">
        <v>-4.2667479593367492</v>
      </c>
      <c r="AC15" s="84">
        <v>-1.2301829486120441</v>
      </c>
      <c r="AD15" s="84">
        <v>-10.398693312039853</v>
      </c>
      <c r="AE15" s="84">
        <v>-3.9738584628730371</v>
      </c>
      <c r="AF15" s="83">
        <f t="shared" si="1"/>
        <v>-18.511964954062289</v>
      </c>
      <c r="AG15" s="84">
        <f t="shared" si="0"/>
        <v>-14.827953025937703</v>
      </c>
      <c r="AH15" s="84">
        <f t="shared" si="2"/>
        <v>-14.516082020000008</v>
      </c>
      <c r="AI15" s="84">
        <f t="shared" si="3"/>
        <v>-43.502839699999996</v>
      </c>
      <c r="AJ15" s="84">
        <f t="shared" si="3"/>
        <v>-16.102067889999802</v>
      </c>
      <c r="AK15" s="85">
        <f t="shared" si="3"/>
        <v>-26.498784177499985</v>
      </c>
    </row>
    <row r="16" spans="1:37" x14ac:dyDescent="0.3">
      <c r="A16" s="58" t="s">
        <v>12</v>
      </c>
      <c r="B16" s="83">
        <v>-33.474870703490481</v>
      </c>
      <c r="C16" s="84">
        <v>-32.156582706142295</v>
      </c>
      <c r="D16" s="84">
        <v>-34.373450147212566</v>
      </c>
      <c r="E16" s="84">
        <v>-39.11653581538264</v>
      </c>
      <c r="F16" s="84">
        <v>-41.489962979550754</v>
      </c>
      <c r="G16" s="84">
        <v>-41.151161697519868</v>
      </c>
      <c r="H16" s="83">
        <v>-18.659548266879586</v>
      </c>
      <c r="I16" s="84">
        <v>-17.634355786417409</v>
      </c>
      <c r="J16" s="84">
        <v>-17.527194066294513</v>
      </c>
      <c r="K16" s="84">
        <v>-24.706360258072987</v>
      </c>
      <c r="L16" s="84">
        <v>-21.953533007786579</v>
      </c>
      <c r="M16" s="84">
        <v>-19.913684099423914</v>
      </c>
      <c r="N16" s="83">
        <v>-4.9881622615026719</v>
      </c>
      <c r="O16" s="84">
        <v>-7.6553860444025474</v>
      </c>
      <c r="P16" s="84">
        <v>-5.9183298748581299</v>
      </c>
      <c r="Q16" s="84">
        <v>-6.0503631548273296</v>
      </c>
      <c r="R16" s="84">
        <v>-7.2922181068810019</v>
      </c>
      <c r="S16" s="84">
        <v>-7.4871661952435158</v>
      </c>
      <c r="T16" s="83">
        <v>-4.3676022055157242</v>
      </c>
      <c r="U16" s="84">
        <v>-3.9223696369801719</v>
      </c>
      <c r="V16" s="84">
        <v>-3.7312526627673188</v>
      </c>
      <c r="W16" s="84">
        <v>-4.8534590651413136</v>
      </c>
      <c r="X16" s="84">
        <v>-7.5884497410859382</v>
      </c>
      <c r="Y16" s="84">
        <v>-9.9569714646909127</v>
      </c>
      <c r="Z16" s="83">
        <v>-12.009116730758949</v>
      </c>
      <c r="AA16" s="84">
        <v>-20.58961911857417</v>
      </c>
      <c r="AB16" s="84">
        <v>-12.395159808501976</v>
      </c>
      <c r="AC16" s="84">
        <v>-3.8952816862805228</v>
      </c>
      <c r="AD16" s="84">
        <v>-12.943836164695682</v>
      </c>
      <c r="AE16" s="84">
        <v>-8.3818608231221834</v>
      </c>
      <c r="AF16" s="83">
        <f t="shared" si="1"/>
        <v>-73.499300168147414</v>
      </c>
      <c r="AG16" s="84">
        <f t="shared" si="0"/>
        <v>-81.958313292516593</v>
      </c>
      <c r="AH16" s="84">
        <f t="shared" si="2"/>
        <v>-73.9453865596345</v>
      </c>
      <c r="AI16" s="84">
        <f t="shared" si="3"/>
        <v>-78.621999979704782</v>
      </c>
      <c r="AJ16" s="84">
        <f t="shared" si="3"/>
        <v>-91.267999999999958</v>
      </c>
      <c r="AK16" s="85">
        <f t="shared" si="3"/>
        <v>-86.890844280000394</v>
      </c>
    </row>
    <row r="17" spans="1:37" x14ac:dyDescent="0.3">
      <c r="A17" s="59" t="s">
        <v>13</v>
      </c>
      <c r="B17" s="83">
        <v>0</v>
      </c>
      <c r="C17" s="84">
        <v>0</v>
      </c>
      <c r="D17" s="84">
        <v>0</v>
      </c>
      <c r="E17" s="84">
        <v>0</v>
      </c>
      <c r="F17" s="84">
        <v>0</v>
      </c>
      <c r="G17" s="84"/>
      <c r="H17" s="83">
        <v>0</v>
      </c>
      <c r="I17" s="84">
        <v>0</v>
      </c>
      <c r="J17" s="84">
        <v>0</v>
      </c>
      <c r="K17" s="84">
        <v>0</v>
      </c>
      <c r="L17" s="84">
        <v>0</v>
      </c>
      <c r="M17" s="84"/>
      <c r="N17" s="83">
        <v>0</v>
      </c>
      <c r="O17" s="84">
        <v>0</v>
      </c>
      <c r="P17" s="84">
        <v>0</v>
      </c>
      <c r="Q17" s="84">
        <v>0</v>
      </c>
      <c r="R17" s="84">
        <v>0</v>
      </c>
      <c r="S17" s="84"/>
      <c r="T17" s="83">
        <v>0</v>
      </c>
      <c r="U17" s="84">
        <v>0</v>
      </c>
      <c r="V17" s="84">
        <v>0</v>
      </c>
      <c r="W17" s="84">
        <v>0</v>
      </c>
      <c r="X17" s="84">
        <v>0</v>
      </c>
      <c r="Y17" s="84"/>
      <c r="Z17" s="83">
        <v>24.160714789999997</v>
      </c>
      <c r="AA17" s="84">
        <v>0</v>
      </c>
      <c r="AB17" s="84">
        <v>0</v>
      </c>
      <c r="AC17" s="84">
        <v>0</v>
      </c>
      <c r="AD17" s="84">
        <v>0</v>
      </c>
      <c r="AE17" s="84"/>
      <c r="AF17" s="83">
        <f t="shared" si="1"/>
        <v>24.160714789999997</v>
      </c>
      <c r="AG17" s="84">
        <f t="shared" si="0"/>
        <v>0</v>
      </c>
      <c r="AH17" s="84">
        <f t="shared" si="2"/>
        <v>0</v>
      </c>
      <c r="AI17" s="84">
        <f t="shared" si="3"/>
        <v>0</v>
      </c>
      <c r="AJ17" s="84">
        <f t="shared" si="3"/>
        <v>0</v>
      </c>
      <c r="AK17" s="85">
        <f t="shared" si="3"/>
        <v>0</v>
      </c>
    </row>
    <row r="18" spans="1:37" ht="14.5" x14ac:dyDescent="0.3">
      <c r="A18" s="56" t="s">
        <v>93</v>
      </c>
      <c r="B18" s="100">
        <v>6.7728094507367027</v>
      </c>
      <c r="C18" s="101">
        <v>-1.1239510075210823</v>
      </c>
      <c r="D18" s="101">
        <v>7.136117297676245</v>
      </c>
      <c r="E18" s="101">
        <v>5.1414906671148852</v>
      </c>
      <c r="F18" s="101">
        <v>11.476546038886921</v>
      </c>
      <c r="G18" s="101">
        <v>10.24517911571656</v>
      </c>
      <c r="H18" s="100">
        <v>9.1021637802205362</v>
      </c>
      <c r="I18" s="101">
        <v>11.849535608843309</v>
      </c>
      <c r="J18" s="101">
        <v>11.0743395365228</v>
      </c>
      <c r="K18" s="101">
        <v>-6.2856206088489692</v>
      </c>
      <c r="L18" s="101">
        <v>11.175046959878621</v>
      </c>
      <c r="M18" s="101">
        <v>3.396239653732311</v>
      </c>
      <c r="N18" s="100">
        <v>2.4188106133378904</v>
      </c>
      <c r="O18" s="101">
        <v>0.1860597364391067</v>
      </c>
      <c r="P18" s="101">
        <v>-0.90260857096604141</v>
      </c>
      <c r="Q18" s="101">
        <v>5.0114317456152291</v>
      </c>
      <c r="R18" s="101">
        <v>1.7644357606922065</v>
      </c>
      <c r="S18" s="101">
        <v>4.8145047151801386</v>
      </c>
      <c r="T18" s="100">
        <v>-0.6406944425163722</v>
      </c>
      <c r="U18" s="101">
        <v>-0.82406996672061072</v>
      </c>
      <c r="V18" s="101">
        <v>2.0935005520130887</v>
      </c>
      <c r="W18" s="101">
        <v>-10.368629077357943</v>
      </c>
      <c r="X18" s="101">
        <v>2.3500235413513582</v>
      </c>
      <c r="Y18" s="101">
        <v>7.95209458772226</v>
      </c>
      <c r="Z18" s="100">
        <v>8.7918034082056735</v>
      </c>
      <c r="AA18" s="101">
        <v>0.28947967406762021</v>
      </c>
      <c r="AB18" s="101">
        <v>-3.7627068261159184</v>
      </c>
      <c r="AC18" s="101">
        <v>23.179733265019678</v>
      </c>
      <c r="AD18" s="101">
        <v>-5.9970751363915822</v>
      </c>
      <c r="AE18" s="101">
        <v>1.9853581228657431</v>
      </c>
      <c r="AF18" s="100">
        <f t="shared" ref="AF18" si="4">B18+H18+N18+T18+Z18</f>
        <v>26.444892809984427</v>
      </c>
      <c r="AG18" s="101">
        <f t="shared" ref="AG18" si="5">C18+I18+O18+U18+AA18</f>
        <v>10.377054045108343</v>
      </c>
      <c r="AH18" s="101">
        <f t="shared" ref="AH18" si="6">D18+J18+P18+V18+AB18</f>
        <v>15.638641989130173</v>
      </c>
      <c r="AI18" s="101">
        <f t="shared" ref="AI18" si="7">E18+K18+Q18+W18+AC18</f>
        <v>16.678405991542881</v>
      </c>
      <c r="AJ18" s="101">
        <f t="shared" ref="AJ18:AK18" si="8">F18+L18+R18+X18+AD18</f>
        <v>20.768977164417525</v>
      </c>
      <c r="AK18" s="102">
        <f t="shared" si="8"/>
        <v>28.393376195217016</v>
      </c>
    </row>
    <row r="19" spans="1:37" x14ac:dyDescent="0.3">
      <c r="A19" s="59" t="s">
        <v>110</v>
      </c>
      <c r="B19" s="83">
        <v>0</v>
      </c>
      <c r="C19" s="84">
        <v>0</v>
      </c>
      <c r="D19" s="84">
        <v>0</v>
      </c>
      <c r="E19" s="84">
        <v>0</v>
      </c>
      <c r="F19" s="84">
        <v>0</v>
      </c>
      <c r="G19" s="84"/>
      <c r="H19" s="83"/>
      <c r="I19" s="84"/>
      <c r="J19" s="84"/>
      <c r="K19" s="84"/>
      <c r="L19" s="84"/>
      <c r="M19" s="84"/>
      <c r="N19" s="83"/>
      <c r="O19" s="84"/>
      <c r="P19" s="84"/>
      <c r="Q19" s="84"/>
      <c r="R19" s="84"/>
      <c r="S19" s="84"/>
      <c r="T19" s="83"/>
      <c r="U19" s="84"/>
      <c r="V19" s="84"/>
      <c r="W19" s="84"/>
      <c r="X19" s="84"/>
      <c r="Y19" s="84"/>
      <c r="Z19" s="83">
        <v>0</v>
      </c>
      <c r="AA19" s="84">
        <v>0</v>
      </c>
      <c r="AB19" s="84">
        <v>0</v>
      </c>
      <c r="AC19" s="84">
        <v>0</v>
      </c>
      <c r="AD19" s="84">
        <v>0</v>
      </c>
      <c r="AE19" s="84"/>
      <c r="AF19" s="83">
        <f>'Consolidate PL'!G25</f>
        <v>1.6E-2</v>
      </c>
      <c r="AG19" s="84">
        <f>'Consolidate PL'!F25</f>
        <v>0.05</v>
      </c>
      <c r="AH19" s="84">
        <f>'Consolidate PL'!E25</f>
        <v>0.05</v>
      </c>
      <c r="AI19" s="84">
        <f>'Consolidate PL'!D25</f>
        <v>0.22188949999999999</v>
      </c>
      <c r="AJ19" s="84">
        <f>'Consolidate PL'!C25</f>
        <v>0.64750330000000023</v>
      </c>
      <c r="AK19" s="85">
        <v>0.18449669999999979</v>
      </c>
    </row>
    <row r="20" spans="1:37" x14ac:dyDescent="0.3">
      <c r="A20" s="59" t="s">
        <v>111</v>
      </c>
      <c r="B20" s="83">
        <v>0</v>
      </c>
      <c r="C20" s="84">
        <v>0</v>
      </c>
      <c r="D20" s="84">
        <v>0</v>
      </c>
      <c r="E20" s="84">
        <v>0</v>
      </c>
      <c r="F20" s="84">
        <v>0</v>
      </c>
      <c r="G20" s="84"/>
      <c r="H20" s="83"/>
      <c r="I20" s="84"/>
      <c r="J20" s="84"/>
      <c r="K20" s="84"/>
      <c r="L20" s="84"/>
      <c r="M20" s="84"/>
      <c r="N20" s="83"/>
      <c r="O20" s="84"/>
      <c r="P20" s="84"/>
      <c r="Q20" s="84"/>
      <c r="R20" s="84"/>
      <c r="S20" s="84"/>
      <c r="T20" s="83"/>
      <c r="U20" s="84"/>
      <c r="V20" s="84"/>
      <c r="W20" s="84"/>
      <c r="X20" s="84"/>
      <c r="Y20" s="84"/>
      <c r="Z20" s="83">
        <v>0</v>
      </c>
      <c r="AA20" s="84">
        <v>0</v>
      </c>
      <c r="AB20" s="84">
        <v>0</v>
      </c>
      <c r="AC20" s="84">
        <v>0</v>
      </c>
      <c r="AD20" s="84">
        <v>0</v>
      </c>
      <c r="AE20" s="84"/>
      <c r="AF20" s="83">
        <f>AF18-AF19</f>
        <v>26.428892809984429</v>
      </c>
      <c r="AG20" s="84">
        <f t="shared" ref="AG20:AJ20" si="9">AG18-AG19</f>
        <v>10.327054045108342</v>
      </c>
      <c r="AH20" s="84">
        <f t="shared" si="9"/>
        <v>15.588641989130172</v>
      </c>
      <c r="AI20" s="84">
        <f t="shared" si="9"/>
        <v>16.456516491542882</v>
      </c>
      <c r="AJ20" s="84">
        <f t="shared" si="9"/>
        <v>20.121473864417524</v>
      </c>
      <c r="AK20" s="85">
        <f t="shared" ref="AK20" si="10">AK18-AK19</f>
        <v>28.208879495217015</v>
      </c>
    </row>
    <row r="21" spans="1:37" ht="14.5" x14ac:dyDescent="0.3">
      <c r="A21" s="70" t="s">
        <v>98</v>
      </c>
      <c r="B21" s="73">
        <v>0.25611030074508706</v>
      </c>
      <c r="C21" s="71">
        <v>-0.10831118375555762</v>
      </c>
      <c r="D21" s="71">
        <v>0.45631310587174317</v>
      </c>
      <c r="E21" s="71">
        <v>0.30827230550221529</v>
      </c>
      <c r="F21" s="71">
        <v>0.55258118625837427</v>
      </c>
      <c r="G21" s="71">
        <f>G18/$AK$18</f>
        <v>0.36082990079363664</v>
      </c>
      <c r="H21" s="73">
        <v>0.34419363487773186</v>
      </c>
      <c r="I21" s="71">
        <v>1.1418978408837606</v>
      </c>
      <c r="J21" s="71">
        <v>0.70813946276282513</v>
      </c>
      <c r="K21" s="71">
        <v>-0.37687178331287885</v>
      </c>
      <c r="L21" s="71">
        <v>0.53806438667688861</v>
      </c>
      <c r="M21" s="71">
        <f>M18/$AK$18</f>
        <v>0.11961380113381592</v>
      </c>
      <c r="N21" s="73">
        <v>9.1466077428177514E-2</v>
      </c>
      <c r="O21" s="71">
        <v>1.7929918802611779E-2</v>
      </c>
      <c r="P21" s="71">
        <v>-5.7716556948705033E-2</v>
      </c>
      <c r="Q21" s="71">
        <v>0.30047426283761025</v>
      </c>
      <c r="R21" s="71">
        <v>8.4955351759697068E-2</v>
      </c>
      <c r="S21" s="71">
        <f>S18/$AK$18</f>
        <v>0.16956436184546317</v>
      </c>
      <c r="T21" s="73">
        <v>-2.4227530325797886E-2</v>
      </c>
      <c r="U21" s="71">
        <v>-7.9412708379317964E-2</v>
      </c>
      <c r="V21" s="71">
        <v>0.13386715761305884</v>
      </c>
      <c r="W21" s="71">
        <v>-0.62167985853177832</v>
      </c>
      <c r="X21" s="71">
        <v>0.11315066325834952</v>
      </c>
      <c r="Y21" s="71">
        <f>Y18/$AK$18</f>
        <v>0.28006865168298739</v>
      </c>
      <c r="Z21" s="73">
        <v>0.33245751727480155</v>
      </c>
      <c r="AA21" s="71">
        <v>2.7896132448503391E-2</v>
      </c>
      <c r="AB21" s="71">
        <v>-0.24060316929892206</v>
      </c>
      <c r="AC21" s="71">
        <v>1.3898050735048315</v>
      </c>
      <c r="AD21" s="71">
        <v>-0.28875158795330946</v>
      </c>
      <c r="AE21" s="71">
        <f>AE18/$AK$18</f>
        <v>6.992328454409677E-2</v>
      </c>
      <c r="AF21" s="73">
        <f t="shared" ref="AF21" si="11">B21+H21+N21+T21+Z21</f>
        <v>1</v>
      </c>
      <c r="AG21" s="71">
        <f t="shared" ref="AG21" si="12">C21+I21+O21+U21+AA21</f>
        <v>1.0000000000000002</v>
      </c>
      <c r="AH21" s="71">
        <f t="shared" ref="AH21" si="13">D21+J21+P21+V21+AB21</f>
        <v>1</v>
      </c>
      <c r="AI21" s="71">
        <f t="shared" ref="AI21" si="14">E21+K21+Q21+W21+AC21</f>
        <v>0.99999999999999989</v>
      </c>
      <c r="AJ21" s="71">
        <f t="shared" ref="AJ21:AK21" si="15">F21+L21+R21+X21+AD21</f>
        <v>0.99999999999999989</v>
      </c>
      <c r="AK21" s="74">
        <f t="shared" si="15"/>
        <v>0.99999999999999989</v>
      </c>
    </row>
    <row r="22" spans="1:37" x14ac:dyDescent="0.3">
      <c r="A22" s="60"/>
      <c r="B22" s="80"/>
      <c r="C22" s="81"/>
      <c r="D22" s="81"/>
      <c r="E22" s="81"/>
      <c r="F22" s="81"/>
      <c r="G22" s="81"/>
      <c r="H22" s="80"/>
      <c r="I22" s="81"/>
      <c r="J22" s="81"/>
      <c r="K22" s="81"/>
      <c r="L22" s="81"/>
      <c r="M22" s="81"/>
      <c r="N22" s="80"/>
      <c r="O22" s="81"/>
      <c r="P22" s="81"/>
      <c r="Q22" s="81"/>
      <c r="R22" s="81"/>
      <c r="S22" s="81"/>
      <c r="T22" s="80"/>
      <c r="U22" s="81"/>
      <c r="V22" s="81"/>
      <c r="W22" s="81"/>
      <c r="X22" s="81"/>
      <c r="Y22" s="81"/>
      <c r="Z22" s="80"/>
      <c r="AA22" s="81"/>
      <c r="AB22" s="81"/>
      <c r="AC22" s="81"/>
      <c r="AD22" s="81"/>
      <c r="AE22" s="81"/>
      <c r="AF22" s="80"/>
      <c r="AG22" s="81"/>
      <c r="AH22" s="81"/>
      <c r="AI22" s="81"/>
      <c r="AJ22" s="81"/>
      <c r="AK22" s="82"/>
    </row>
    <row r="23" spans="1:37" x14ac:dyDescent="0.3">
      <c r="A23" s="61" t="s">
        <v>101</v>
      </c>
      <c r="B23" s="83">
        <v>1270.883</v>
      </c>
      <c r="C23" s="84">
        <v>1306.847</v>
      </c>
      <c r="D23" s="84">
        <v>1325.3820000000001</v>
      </c>
      <c r="E23" s="84">
        <v>1405.6030000000001</v>
      </c>
      <c r="F23" s="84">
        <v>1398.22</v>
      </c>
      <c r="G23" s="84">
        <v>1370.7460000000001</v>
      </c>
      <c r="H23" s="83">
        <v>2843.5991022100138</v>
      </c>
      <c r="I23" s="84">
        <v>2745.1142593700574</v>
      </c>
      <c r="J23" s="84">
        <v>2519.864</v>
      </c>
      <c r="K23" s="84">
        <v>2755.4883976200922</v>
      </c>
      <c r="L23" s="84">
        <v>2513.0861060800612</v>
      </c>
      <c r="M23" s="84">
        <v>2748.7559999999999</v>
      </c>
      <c r="N23" s="83">
        <v>1403.5218725600052</v>
      </c>
      <c r="O23" s="84">
        <v>1397.0146465400096</v>
      </c>
      <c r="P23" s="84">
        <v>1393.7760000000001</v>
      </c>
      <c r="Q23" s="84">
        <v>1414.0549270600154</v>
      </c>
      <c r="R23" s="84">
        <v>1405.902380580002</v>
      </c>
      <c r="S23" s="84">
        <v>1410.81</v>
      </c>
      <c r="T23" s="83">
        <v>1009.3562434300002</v>
      </c>
      <c r="U23" s="84">
        <v>1023.2746297500001</v>
      </c>
      <c r="V23" s="84">
        <v>1096.143</v>
      </c>
      <c r="W23" s="84">
        <v>1823.047833190001</v>
      </c>
      <c r="X23" s="84">
        <v>1914.2173637600004</v>
      </c>
      <c r="Y23" s="84">
        <v>2300.0790000000002</v>
      </c>
      <c r="Z23" s="83">
        <v>1073.3815723</v>
      </c>
      <c r="AA23" s="84">
        <v>1561.7819090100002</v>
      </c>
      <c r="AB23" s="84">
        <v>1622.192</v>
      </c>
      <c r="AC23" s="84">
        <v>1737.2077268100004</v>
      </c>
      <c r="AD23" s="84">
        <v>1800.7133289500002</v>
      </c>
      <c r="AE23" s="84">
        <v>2045.0909999999999</v>
      </c>
      <c r="AF23" s="83">
        <f t="shared" ref="AF23" si="16">B23+H23+N23+T23+Z23</f>
        <v>7600.7417905000193</v>
      </c>
      <c r="AG23" s="84">
        <f t="shared" ref="AG23" si="17">C23+I23+O23+U23+AA23</f>
        <v>8034.032444670067</v>
      </c>
      <c r="AH23" s="84">
        <f t="shared" ref="AH23" si="18">D23+J23+P23+V23+AB23</f>
        <v>7957.357</v>
      </c>
      <c r="AI23" s="84">
        <f t="shared" ref="AI23" si="19">E23+K23+Q23+W23+AC23</f>
        <v>9135.4018846801082</v>
      </c>
      <c r="AJ23" s="84">
        <f t="shared" ref="AJ23:AK23" si="20">F23+L23+R23+X23+AD23</f>
        <v>9032.1391793700641</v>
      </c>
      <c r="AK23" s="85">
        <f t="shared" si="20"/>
        <v>9875.482</v>
      </c>
    </row>
    <row r="24" spans="1:37" ht="14.5" x14ac:dyDescent="0.3">
      <c r="A24" s="62" t="s">
        <v>94</v>
      </c>
      <c r="B24" s="83">
        <v>1999.9326731807325</v>
      </c>
      <c r="C24" s="84">
        <v>1986.8258030944344</v>
      </c>
      <c r="D24" s="84">
        <v>2101.7625395851692</v>
      </c>
      <c r="E24" s="84">
        <v>2211.6948381971847</v>
      </c>
      <c r="F24" s="84">
        <v>2189.2650099549223</v>
      </c>
      <c r="G24" s="84">
        <v>2131.8399021140576</v>
      </c>
      <c r="H24" s="83">
        <v>2553.1495674343191</v>
      </c>
      <c r="I24" s="84">
        <v>2316.6638318397704</v>
      </c>
      <c r="J24" s="84">
        <v>2168.6662204163576</v>
      </c>
      <c r="K24" s="84">
        <v>2361.5469287115611</v>
      </c>
      <c r="L24" s="84">
        <v>2155.0168920240562</v>
      </c>
      <c r="M24" s="84">
        <v>2274.6749051098204</v>
      </c>
      <c r="N24" s="83">
        <v>1318.1745576926521</v>
      </c>
      <c r="O24" s="84">
        <v>1284.4517064035256</v>
      </c>
      <c r="P24" s="84">
        <v>1291.9930243217345</v>
      </c>
      <c r="Q24" s="84">
        <v>1309.4161563532998</v>
      </c>
      <c r="R24" s="84">
        <v>1280.3004259192701</v>
      </c>
      <c r="S24" s="84">
        <v>1270.9122242330498</v>
      </c>
      <c r="T24" s="83">
        <v>1097.6177087474734</v>
      </c>
      <c r="U24" s="84">
        <v>1054.160919536002</v>
      </c>
      <c r="V24" s="84">
        <v>980.36952551544834</v>
      </c>
      <c r="W24" s="84">
        <v>1473.950993807827</v>
      </c>
      <c r="X24" s="84">
        <v>1403.9275134363834</v>
      </c>
      <c r="Y24" s="84">
        <v>1517.6552638961637</v>
      </c>
      <c r="Z24" s="83">
        <v>990.88696622959958</v>
      </c>
      <c r="AA24" s="84">
        <v>959.35514391139225</v>
      </c>
      <c r="AB24" s="84">
        <v>996.16836752252698</v>
      </c>
      <c r="AC24" s="84">
        <v>915.70471678951628</v>
      </c>
      <c r="AD24" s="84">
        <v>925.86990084546721</v>
      </c>
      <c r="AE24" s="84">
        <v>1111.8054552600895</v>
      </c>
      <c r="AF24" s="83">
        <f t="shared" ref="AF24" si="21">B24+H24+N24+T24+Z24</f>
        <v>7959.7614732847769</v>
      </c>
      <c r="AG24" s="84">
        <f t="shared" ref="AG24" si="22">C24+I24+O24+U24+AA24</f>
        <v>7601.4574047851256</v>
      </c>
      <c r="AH24" s="84">
        <f t="shared" ref="AH24" si="23">D24+J24+P24+V24+AB24</f>
        <v>7538.9596773612366</v>
      </c>
      <c r="AI24" s="84">
        <f t="shared" ref="AI24" si="24">E24+K24+Q24+W24+AC24</f>
        <v>8272.3136338593904</v>
      </c>
      <c r="AJ24" s="84">
        <f t="shared" ref="AJ24:AK24" si="25">F24+L24+R24+X24+AD24</f>
        <v>7954.3797421800991</v>
      </c>
      <c r="AK24" s="85">
        <f t="shared" si="25"/>
        <v>8306.8877506131812</v>
      </c>
    </row>
    <row r="25" spans="1:37" ht="15" thickBot="1" x14ac:dyDescent="0.35">
      <c r="A25" s="62" t="s">
        <v>95</v>
      </c>
      <c r="B25" s="96">
        <v>222.38206997064341</v>
      </c>
      <c r="C25" s="97">
        <v>230.00198356692854</v>
      </c>
      <c r="D25" s="97">
        <v>245.76543478437608</v>
      </c>
      <c r="E25" s="97">
        <v>249.60102588958489</v>
      </c>
      <c r="F25" s="97">
        <v>257.58321126743971</v>
      </c>
      <c r="G25" s="97">
        <v>243.86131401686043</v>
      </c>
      <c r="H25" s="96">
        <v>283.89689981298051</v>
      </c>
      <c r="I25" s="97">
        <v>268.18520061045467</v>
      </c>
      <c r="J25" s="97">
        <v>253.58868403278902</v>
      </c>
      <c r="K25" s="97">
        <v>266.51259744914768</v>
      </c>
      <c r="L25" s="97">
        <v>253.55366703392539</v>
      </c>
      <c r="M25" s="97">
        <v>260.20021989980575</v>
      </c>
      <c r="N25" s="96">
        <v>146.57412754606193</v>
      </c>
      <c r="O25" s="97">
        <v>148.69267341334972</v>
      </c>
      <c r="P25" s="97">
        <v>151.07664228494781</v>
      </c>
      <c r="Q25" s="97">
        <v>147.77428164935742</v>
      </c>
      <c r="R25" s="97">
        <v>150.63680897277334</v>
      </c>
      <c r="S25" s="97">
        <v>145.3797373312232</v>
      </c>
      <c r="T25" s="96">
        <v>122.04935765137112</v>
      </c>
      <c r="U25" s="97">
        <v>122.03339724821042</v>
      </c>
      <c r="V25" s="97">
        <v>114.63756639949051</v>
      </c>
      <c r="W25" s="97">
        <v>166.34287597528251</v>
      </c>
      <c r="X25" s="97">
        <v>165.18244965925859</v>
      </c>
      <c r="Y25" s="97">
        <v>173.60469072340436</v>
      </c>
      <c r="Z25" s="96">
        <v>110.18145641203594</v>
      </c>
      <c r="AA25" s="97">
        <v>111.05834527671911</v>
      </c>
      <c r="AB25" s="97">
        <v>116.48497266058303</v>
      </c>
      <c r="AC25" s="97">
        <v>103.34194065800754</v>
      </c>
      <c r="AD25" s="97">
        <v>108.93543777989306</v>
      </c>
      <c r="AE25" s="97">
        <v>127.17950301144771</v>
      </c>
      <c r="AF25" s="96">
        <f t="shared" ref="AF25" si="26">B25+H25+N25+T25+Z25</f>
        <v>885.08391139309288</v>
      </c>
      <c r="AG25" s="97">
        <f t="shared" ref="AG25" si="27">C25+I25+O25+U25+AA25</f>
        <v>879.97160011566245</v>
      </c>
      <c r="AH25" s="97">
        <f t="shared" ref="AH25" si="28">D25+J25+P25+V25+AB25</f>
        <v>881.55330016218647</v>
      </c>
      <c r="AI25" s="97">
        <f t="shared" ref="AI25" si="29">E25+K25+Q25+W25+AC25</f>
        <v>933.57272162137997</v>
      </c>
      <c r="AJ25" s="97">
        <f t="shared" ref="AJ25:AK25" si="30">F25+L25+R25+X25+AD25</f>
        <v>935.89157471329008</v>
      </c>
      <c r="AK25" s="98">
        <f t="shared" si="30"/>
        <v>950.22546498274141</v>
      </c>
    </row>
    <row r="26" spans="1:37" x14ac:dyDescent="0.3">
      <c r="A26" s="15" t="s">
        <v>112</v>
      </c>
    </row>
    <row r="27" spans="1:37" x14ac:dyDescent="0.3">
      <c r="A27" s="15" t="s">
        <v>113</v>
      </c>
    </row>
    <row r="28" spans="1:37" x14ac:dyDescent="0.3">
      <c r="A28" s="13" t="s">
        <v>33</v>
      </c>
    </row>
    <row r="30" spans="1:37" s="110" customFormat="1" ht="18" x14ac:dyDescent="0.75">
      <c r="A30" s="13" t="s">
        <v>117</v>
      </c>
    </row>
    <row r="32" spans="1:37" x14ac:dyDescent="0.3">
      <c r="A32" s="143"/>
    </row>
    <row r="33" spans="2:35" x14ac:dyDescent="0.3">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row>
    <row r="35" spans="2:35" x14ac:dyDescent="0.3">
      <c r="B35" s="104"/>
      <c r="C35" s="104"/>
      <c r="D35" s="104"/>
      <c r="E35" s="104"/>
      <c r="F35" s="69"/>
      <c r="G35" s="69"/>
      <c r="H35" s="88"/>
      <c r="I35" s="88"/>
      <c r="J35" s="88"/>
      <c r="K35" s="88"/>
      <c r="L35" s="69"/>
      <c r="M35" s="69"/>
      <c r="N35" s="104"/>
      <c r="O35" s="104"/>
      <c r="P35" s="104"/>
      <c r="Q35" s="104"/>
      <c r="R35" s="69"/>
      <c r="S35" s="69"/>
      <c r="T35" s="88"/>
      <c r="U35" s="88"/>
      <c r="V35" s="88"/>
      <c r="W35" s="88"/>
      <c r="X35" s="69"/>
      <c r="Y35" s="69"/>
      <c r="Z35" s="106"/>
      <c r="AA35" s="106"/>
      <c r="AB35" s="109"/>
      <c r="AC35" s="106"/>
      <c r="AD35" s="69"/>
      <c r="AE35" s="69"/>
      <c r="AF35" s="104"/>
      <c r="AG35" s="104"/>
      <c r="AH35" s="104"/>
      <c r="AI35" s="104"/>
    </row>
    <row r="36" spans="2:35" x14ac:dyDescent="0.3">
      <c r="B36" s="104"/>
      <c r="C36" s="104"/>
      <c r="D36" s="104"/>
      <c r="E36" s="104"/>
      <c r="F36" s="69"/>
      <c r="G36" s="69"/>
      <c r="H36" s="88"/>
      <c r="I36" s="88"/>
      <c r="J36" s="88"/>
      <c r="K36" s="88"/>
      <c r="L36" s="69"/>
      <c r="M36" s="69"/>
      <c r="N36" s="104"/>
      <c r="O36" s="104"/>
      <c r="P36" s="104"/>
      <c r="Q36" s="104"/>
      <c r="R36" s="69"/>
      <c r="S36" s="69"/>
      <c r="T36" s="88"/>
      <c r="U36" s="88"/>
      <c r="V36" s="88"/>
      <c r="W36" s="88"/>
      <c r="X36" s="69"/>
      <c r="Y36" s="69"/>
      <c r="Z36" s="106"/>
      <c r="AA36" s="106"/>
      <c r="AB36" s="106"/>
      <c r="AC36" s="106"/>
      <c r="AD36" s="69"/>
      <c r="AE36" s="69"/>
      <c r="AF36" s="104"/>
      <c r="AG36" s="104"/>
      <c r="AH36" s="104"/>
      <c r="AI36" s="104"/>
    </row>
    <row r="37" spans="2:35" x14ac:dyDescent="0.3">
      <c r="B37" s="104"/>
      <c r="C37" s="104"/>
      <c r="D37" s="104"/>
      <c r="E37" s="104"/>
      <c r="F37" s="69"/>
      <c r="G37" s="69"/>
      <c r="H37" s="88"/>
      <c r="I37" s="88"/>
      <c r="J37" s="88"/>
      <c r="K37" s="88"/>
      <c r="L37" s="69"/>
      <c r="M37" s="69"/>
      <c r="N37" s="104"/>
      <c r="O37" s="104"/>
      <c r="P37" s="104"/>
      <c r="Q37" s="104"/>
      <c r="R37" s="69"/>
      <c r="S37" s="69"/>
      <c r="T37" s="88"/>
      <c r="U37" s="88"/>
      <c r="V37" s="88"/>
      <c r="W37" s="88"/>
      <c r="X37" s="69"/>
      <c r="Y37" s="69"/>
      <c r="Z37" s="106"/>
      <c r="AA37" s="106"/>
      <c r="AB37" s="106"/>
      <c r="AC37" s="106"/>
      <c r="AD37" s="69"/>
      <c r="AE37" s="69"/>
      <c r="AF37" s="104"/>
      <c r="AG37" s="104"/>
      <c r="AH37" s="104"/>
      <c r="AI37" s="104"/>
    </row>
    <row r="38" spans="2:35" x14ac:dyDescent="0.3">
      <c r="B38" s="104"/>
      <c r="C38" s="104"/>
      <c r="D38" s="104"/>
      <c r="E38" s="104"/>
      <c r="F38" s="69"/>
      <c r="G38" s="69"/>
      <c r="H38" s="88"/>
      <c r="I38" s="88"/>
      <c r="J38" s="88"/>
      <c r="K38" s="88"/>
      <c r="L38" s="69"/>
      <c r="M38" s="69"/>
      <c r="N38" s="104"/>
      <c r="O38" s="104"/>
      <c r="P38" s="104"/>
      <c r="Q38" s="104"/>
      <c r="R38" s="69"/>
      <c r="S38" s="69"/>
      <c r="T38" s="88"/>
      <c r="U38" s="88"/>
      <c r="V38" s="88"/>
      <c r="W38" s="88"/>
      <c r="X38" s="69"/>
      <c r="Y38" s="69"/>
      <c r="Z38" s="106"/>
      <c r="AA38" s="106"/>
      <c r="AB38" s="106"/>
      <c r="AC38" s="106"/>
      <c r="AD38" s="69"/>
      <c r="AE38" s="69"/>
      <c r="AF38" s="104"/>
      <c r="AG38" s="104"/>
      <c r="AH38" s="104"/>
      <c r="AI38" s="104"/>
    </row>
    <row r="39" spans="2:35" x14ac:dyDescent="0.3">
      <c r="B39" s="104"/>
      <c r="C39" s="104"/>
      <c r="D39" s="104"/>
      <c r="E39" s="104"/>
      <c r="F39" s="69"/>
      <c r="G39" s="69"/>
      <c r="H39" s="88"/>
      <c r="I39" s="88"/>
      <c r="J39" s="88"/>
      <c r="K39" s="88"/>
      <c r="L39" s="69"/>
      <c r="M39" s="69"/>
      <c r="N39" s="104"/>
      <c r="O39" s="104"/>
      <c r="P39" s="104"/>
      <c r="Q39" s="104"/>
      <c r="R39" s="69"/>
      <c r="S39" s="69"/>
      <c r="T39" s="88"/>
      <c r="U39" s="88"/>
      <c r="V39" s="88"/>
      <c r="W39" s="88"/>
      <c r="X39" s="69"/>
      <c r="Y39" s="69"/>
      <c r="Z39" s="106"/>
      <c r="AA39" s="106"/>
      <c r="AB39" s="106"/>
      <c r="AC39" s="106"/>
      <c r="AD39" s="69"/>
      <c r="AE39" s="69"/>
      <c r="AF39" s="104"/>
      <c r="AG39" s="104"/>
      <c r="AH39" s="104"/>
      <c r="AI39" s="104"/>
    </row>
    <row r="40" spans="2:35" x14ac:dyDescent="0.3">
      <c r="B40" s="104"/>
      <c r="C40" s="104"/>
      <c r="D40" s="104"/>
      <c r="E40" s="104"/>
      <c r="F40" s="69"/>
      <c r="G40" s="69"/>
      <c r="H40" s="88"/>
      <c r="I40" s="88"/>
      <c r="J40" s="88"/>
      <c r="K40" s="88"/>
      <c r="L40" s="69"/>
      <c r="M40" s="69"/>
      <c r="N40" s="104"/>
      <c r="O40" s="104"/>
      <c r="P40" s="104"/>
      <c r="Q40" s="104"/>
      <c r="R40" s="69"/>
      <c r="S40" s="69"/>
      <c r="T40" s="88"/>
      <c r="U40" s="88"/>
      <c r="V40" s="88"/>
      <c r="W40" s="88"/>
      <c r="X40" s="69"/>
      <c r="Y40" s="69"/>
      <c r="Z40" s="106"/>
      <c r="AA40" s="106"/>
      <c r="AB40" s="106"/>
      <c r="AC40" s="106"/>
      <c r="AD40" s="69"/>
      <c r="AE40" s="69"/>
      <c r="AF40" s="104"/>
      <c r="AG40" s="104"/>
      <c r="AH40" s="104"/>
      <c r="AI40" s="104"/>
    </row>
    <row r="41" spans="2:35" x14ac:dyDescent="0.3">
      <c r="B41" s="104"/>
      <c r="C41" s="104"/>
      <c r="D41" s="104"/>
      <c r="E41" s="104"/>
      <c r="F41" s="69"/>
      <c r="G41" s="69"/>
      <c r="H41" s="88"/>
      <c r="I41" s="88"/>
      <c r="J41" s="88"/>
      <c r="K41" s="88"/>
      <c r="L41" s="69"/>
      <c r="M41" s="69"/>
      <c r="N41" s="104"/>
      <c r="O41" s="104"/>
      <c r="P41" s="104"/>
      <c r="Q41" s="104"/>
      <c r="R41" s="69"/>
      <c r="S41" s="69"/>
      <c r="T41" s="88"/>
      <c r="U41" s="88"/>
      <c r="V41" s="88"/>
      <c r="W41" s="88"/>
      <c r="X41" s="69"/>
      <c r="Y41" s="69"/>
      <c r="Z41" s="106"/>
      <c r="AA41" s="106"/>
      <c r="AB41" s="106"/>
      <c r="AC41" s="106"/>
      <c r="AD41" s="69"/>
      <c r="AE41" s="69"/>
      <c r="AF41" s="104"/>
      <c r="AG41" s="104"/>
      <c r="AH41" s="104"/>
      <c r="AI41" s="104"/>
    </row>
    <row r="42" spans="2:35" x14ac:dyDescent="0.3">
      <c r="B42" s="104"/>
      <c r="C42" s="104"/>
      <c r="D42" s="104"/>
      <c r="E42" s="104"/>
      <c r="F42" s="69"/>
      <c r="G42" s="69"/>
      <c r="H42" s="88"/>
      <c r="I42" s="88"/>
      <c r="J42" s="88"/>
      <c r="K42" s="88"/>
      <c r="L42" s="69"/>
      <c r="M42" s="69"/>
      <c r="N42" s="104"/>
      <c r="O42" s="104"/>
      <c r="P42" s="104"/>
      <c r="Q42" s="104"/>
      <c r="R42" s="69"/>
      <c r="S42" s="69"/>
      <c r="T42" s="88"/>
      <c r="U42" s="88"/>
      <c r="V42" s="88"/>
      <c r="W42" s="88"/>
      <c r="X42" s="69"/>
      <c r="Y42" s="69"/>
      <c r="Z42" s="106"/>
      <c r="AA42" s="106"/>
      <c r="AB42" s="106"/>
      <c r="AC42" s="106"/>
      <c r="AD42" s="69"/>
      <c r="AE42" s="69"/>
      <c r="AF42" s="104"/>
      <c r="AG42" s="104"/>
      <c r="AH42" s="104"/>
      <c r="AI42" s="104"/>
    </row>
    <row r="43" spans="2:35" x14ac:dyDescent="0.3">
      <c r="B43" s="104"/>
      <c r="C43" s="104"/>
      <c r="D43" s="104"/>
      <c r="E43" s="104"/>
      <c r="F43" s="69"/>
      <c r="G43" s="69"/>
      <c r="H43" s="88"/>
      <c r="I43" s="88"/>
      <c r="J43" s="88"/>
      <c r="K43" s="88"/>
      <c r="L43" s="69"/>
      <c r="M43" s="69"/>
      <c r="N43" s="104"/>
      <c r="O43" s="104"/>
      <c r="P43" s="104"/>
      <c r="Q43" s="104"/>
      <c r="R43" s="69"/>
      <c r="S43" s="69"/>
      <c r="T43" s="88"/>
      <c r="U43" s="88"/>
      <c r="V43" s="88"/>
      <c r="W43" s="88"/>
      <c r="X43" s="69"/>
      <c r="Y43" s="69"/>
      <c r="Z43" s="106"/>
      <c r="AA43" s="106"/>
      <c r="AB43" s="106"/>
      <c r="AC43" s="106"/>
      <c r="AD43" s="69"/>
      <c r="AE43" s="69"/>
      <c r="AF43" s="104"/>
      <c r="AG43" s="104"/>
      <c r="AH43" s="104"/>
      <c r="AI43" s="104"/>
    </row>
    <row r="44" spans="2:35" x14ac:dyDescent="0.3">
      <c r="B44" s="104"/>
      <c r="C44" s="104"/>
      <c r="D44" s="104"/>
      <c r="E44" s="104"/>
      <c r="F44" s="69"/>
      <c r="G44" s="69"/>
      <c r="H44" s="88"/>
      <c r="I44" s="88"/>
      <c r="J44" s="88"/>
      <c r="K44" s="88"/>
      <c r="L44" s="69"/>
      <c r="M44" s="69"/>
      <c r="N44" s="104"/>
      <c r="O44" s="104"/>
      <c r="P44" s="104"/>
      <c r="Q44" s="104"/>
      <c r="R44" s="69"/>
      <c r="S44" s="69"/>
      <c r="T44" s="88"/>
      <c r="U44" s="88"/>
      <c r="V44" s="88"/>
      <c r="W44" s="88"/>
      <c r="X44" s="69"/>
      <c r="Y44" s="69"/>
      <c r="Z44" s="106"/>
      <c r="AA44" s="106"/>
      <c r="AB44" s="106"/>
      <c r="AC44" s="106"/>
      <c r="AD44" s="69"/>
      <c r="AE44" s="69"/>
      <c r="AF44" s="104"/>
      <c r="AG44" s="104"/>
      <c r="AH44" s="104"/>
      <c r="AI44" s="104"/>
    </row>
    <row r="45" spans="2:35" x14ac:dyDescent="0.3">
      <c r="B45" s="104"/>
      <c r="C45" s="104"/>
      <c r="D45" s="104"/>
      <c r="E45" s="104"/>
      <c r="H45" s="14"/>
      <c r="I45" s="14"/>
      <c r="J45" s="14"/>
      <c r="K45" s="14"/>
      <c r="N45" s="104"/>
      <c r="O45" s="104"/>
      <c r="P45" s="104"/>
      <c r="Q45" s="104"/>
      <c r="T45" s="14"/>
      <c r="U45" s="14"/>
      <c r="V45" s="14"/>
      <c r="W45" s="14"/>
      <c r="Z45" s="106"/>
      <c r="AA45" s="106"/>
      <c r="AB45" s="106"/>
      <c r="AC45" s="106"/>
    </row>
    <row r="46" spans="2:35" x14ac:dyDescent="0.3">
      <c r="B46" s="108"/>
      <c r="C46" s="108"/>
      <c r="D46" s="108"/>
      <c r="E46" s="108"/>
      <c r="F46" s="87"/>
      <c r="G46" s="87"/>
      <c r="H46" s="89"/>
      <c r="I46" s="89"/>
      <c r="J46" s="89"/>
      <c r="K46" s="89"/>
      <c r="L46" s="87"/>
      <c r="M46" s="87"/>
      <c r="N46" s="86"/>
      <c r="O46" s="86"/>
      <c r="P46" s="86"/>
      <c r="Q46" s="86"/>
      <c r="R46" s="87"/>
      <c r="S46" s="87"/>
      <c r="T46" s="89"/>
      <c r="U46" s="89"/>
      <c r="V46" s="89"/>
      <c r="W46" s="89"/>
      <c r="X46" s="87"/>
      <c r="Y46" s="87"/>
      <c r="Z46" s="86"/>
      <c r="AA46" s="86"/>
      <c r="AB46" s="86"/>
      <c r="AC46" s="86"/>
      <c r="AD46" s="87"/>
      <c r="AE46" s="87"/>
      <c r="AF46" s="108"/>
      <c r="AG46" s="108"/>
      <c r="AH46" s="108"/>
      <c r="AI46" s="108"/>
    </row>
    <row r="47" spans="2:35" x14ac:dyDescent="0.3">
      <c r="B47" s="104"/>
      <c r="C47" s="104"/>
      <c r="D47" s="104"/>
      <c r="E47" s="104"/>
      <c r="F47" s="86"/>
      <c r="G47" s="86"/>
      <c r="H47" s="90"/>
      <c r="I47" s="90"/>
      <c r="J47" s="90"/>
      <c r="K47" s="90"/>
      <c r="L47" s="86"/>
      <c r="M47" s="86"/>
      <c r="N47" s="105"/>
      <c r="O47" s="105"/>
      <c r="P47" s="105"/>
      <c r="Q47" s="105"/>
      <c r="R47" s="86"/>
      <c r="S47" s="86"/>
      <c r="T47" s="90"/>
      <c r="U47" s="90"/>
      <c r="V47" s="90"/>
      <c r="W47" s="90"/>
      <c r="X47" s="86"/>
      <c r="Y47" s="86"/>
      <c r="Z47" s="107"/>
      <c r="AA47" s="107"/>
      <c r="AB47" s="107"/>
      <c r="AC47" s="107"/>
      <c r="AD47" s="86"/>
      <c r="AE47" s="86"/>
      <c r="AF47" s="86"/>
      <c r="AG47" s="86"/>
      <c r="AH47" s="86"/>
      <c r="AI47" s="86"/>
    </row>
    <row r="48" spans="2:35" x14ac:dyDescent="0.3">
      <c r="B48" s="104"/>
      <c r="C48" s="104"/>
      <c r="D48" s="104"/>
      <c r="E48" s="104"/>
      <c r="F48" s="69"/>
      <c r="G48" s="69"/>
      <c r="H48" s="88"/>
      <c r="I48" s="88"/>
      <c r="J48" s="88"/>
      <c r="K48" s="88"/>
      <c r="L48" s="69"/>
      <c r="M48" s="69"/>
      <c r="N48" s="104"/>
      <c r="O48" s="104"/>
      <c r="P48" s="104"/>
      <c r="Q48" s="104"/>
      <c r="R48" s="69"/>
      <c r="S48" s="69"/>
      <c r="T48" s="88"/>
      <c r="U48" s="88"/>
      <c r="V48" s="88"/>
      <c r="W48" s="88"/>
      <c r="X48" s="69"/>
      <c r="Y48" s="69"/>
      <c r="Z48" s="106"/>
      <c r="AA48" s="106"/>
      <c r="AB48" s="106"/>
      <c r="AC48" s="106"/>
      <c r="AD48" s="69"/>
      <c r="AE48" s="69"/>
      <c r="AF48" s="106"/>
      <c r="AG48" s="106"/>
      <c r="AH48" s="106"/>
      <c r="AI48" s="106"/>
    </row>
    <row r="49" spans="2:36" x14ac:dyDescent="0.3">
      <c r="B49" s="104"/>
      <c r="C49" s="104"/>
      <c r="D49" s="104"/>
      <c r="E49" s="104"/>
      <c r="F49" s="69"/>
      <c r="G49" s="69"/>
      <c r="H49" s="88"/>
      <c r="I49" s="88"/>
      <c r="J49" s="88"/>
      <c r="K49" s="88"/>
      <c r="L49" s="69"/>
      <c r="M49" s="69"/>
      <c r="N49" s="104"/>
      <c r="O49" s="104"/>
      <c r="P49" s="104"/>
      <c r="Q49" s="104"/>
      <c r="R49" s="69"/>
      <c r="S49" s="69"/>
      <c r="T49" s="88"/>
      <c r="U49" s="88"/>
      <c r="V49" s="88"/>
      <c r="W49" s="88"/>
      <c r="X49" s="69"/>
      <c r="Y49" s="69"/>
      <c r="Z49" s="106"/>
      <c r="AA49" s="106"/>
      <c r="AB49" s="106"/>
      <c r="AC49" s="106"/>
      <c r="AD49" s="69"/>
      <c r="AE49" s="69"/>
      <c r="AF49" s="106"/>
      <c r="AG49" s="106"/>
      <c r="AH49" s="106"/>
      <c r="AI49" s="106"/>
      <c r="AJ49" s="69"/>
    </row>
    <row r="50" spans="2:36" x14ac:dyDescent="0.3">
      <c r="B50" s="104"/>
      <c r="C50" s="104"/>
      <c r="D50" s="104"/>
      <c r="E50" s="104"/>
      <c r="F50" s="69"/>
      <c r="G50" s="69"/>
      <c r="H50" s="88"/>
      <c r="I50" s="88"/>
      <c r="J50" s="88"/>
      <c r="K50" s="88"/>
      <c r="L50" s="69"/>
      <c r="M50" s="69"/>
      <c r="N50" s="104"/>
      <c r="O50" s="104"/>
      <c r="P50" s="104"/>
      <c r="Q50" s="104"/>
      <c r="R50" s="69"/>
      <c r="S50" s="69"/>
      <c r="T50" s="88"/>
      <c r="U50" s="88"/>
      <c r="V50" s="88"/>
      <c r="W50" s="88"/>
      <c r="X50" s="69"/>
      <c r="Y50" s="69"/>
      <c r="Z50" s="106"/>
      <c r="AA50" s="106"/>
      <c r="AB50" s="106"/>
      <c r="AC50" s="106"/>
      <c r="AD50" s="69"/>
      <c r="AE50" s="69"/>
      <c r="AF50" s="106"/>
      <c r="AG50" s="106"/>
      <c r="AH50" s="106"/>
      <c r="AI50" s="106"/>
    </row>
  </sheetData>
  <mergeCells count="7">
    <mergeCell ref="Z6:AE8"/>
    <mergeCell ref="AF6:AK8"/>
    <mergeCell ref="A6:A8"/>
    <mergeCell ref="B6:G8"/>
    <mergeCell ref="H6:M8"/>
    <mergeCell ref="N6:S8"/>
    <mergeCell ref="T6:Y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DDA3-E248-48C6-A166-5751C5AB8D16}">
  <dimension ref="B3:R60"/>
  <sheetViews>
    <sheetView showGridLines="0" topLeftCell="A31" zoomScale="70" zoomScaleNormal="70" workbookViewId="0">
      <selection activeCell="Q30" sqref="Q30"/>
    </sheetView>
  </sheetViews>
  <sheetFormatPr defaultColWidth="9.1796875" defaultRowHeight="14.5" x14ac:dyDescent="0.35"/>
  <cols>
    <col min="1" max="1" width="9.1796875" style="119"/>
    <col min="2" max="2" width="50.54296875" style="119" bestFit="1" customWidth="1"/>
    <col min="3" max="9" width="9.26953125" style="119" customWidth="1"/>
    <col min="10" max="14" width="9.54296875" style="119" bestFit="1" customWidth="1"/>
    <col min="15" max="16" width="9" style="119" bestFit="1" customWidth="1"/>
    <col min="17" max="17" width="13.1796875" style="119" bestFit="1" customWidth="1"/>
    <col min="18" max="18" width="13.54296875" style="119" bestFit="1" customWidth="1"/>
    <col min="19" max="16384" width="9.1796875" style="119"/>
  </cols>
  <sheetData>
    <row r="3" spans="2:16" ht="15.5" x14ac:dyDescent="0.35">
      <c r="B3" s="117" t="s">
        <v>35</v>
      </c>
      <c r="C3" s="118" t="s">
        <v>14</v>
      </c>
      <c r="D3" s="118" t="s">
        <v>15</v>
      </c>
      <c r="E3" s="118" t="s">
        <v>16</v>
      </c>
      <c r="F3" s="118" t="s">
        <v>17</v>
      </c>
      <c r="G3" s="118" t="s">
        <v>18</v>
      </c>
      <c r="H3" s="118" t="s">
        <v>19</v>
      </c>
      <c r="I3" s="118" t="s">
        <v>20</v>
      </c>
      <c r="J3" s="118" t="s">
        <v>21</v>
      </c>
      <c r="K3" s="118" t="s">
        <v>0</v>
      </c>
      <c r="L3" s="118" t="s">
        <v>1</v>
      </c>
      <c r="M3" s="118" t="s">
        <v>96</v>
      </c>
      <c r="N3" s="118" t="s">
        <v>105</v>
      </c>
      <c r="O3" s="118" t="s">
        <v>116</v>
      </c>
      <c r="P3" s="118" t="s">
        <v>120</v>
      </c>
    </row>
    <row r="4" spans="2:16" x14ac:dyDescent="0.35">
      <c r="B4" s="120" t="s">
        <v>22</v>
      </c>
      <c r="C4" s="50">
        <v>2297.73</v>
      </c>
      <c r="D4" s="50">
        <v>2014.14</v>
      </c>
      <c r="E4" s="50">
        <v>1840</v>
      </c>
      <c r="F4" s="50">
        <v>3472.46</v>
      </c>
      <c r="G4" s="50">
        <v>2863.62</v>
      </c>
      <c r="H4" s="50">
        <v>1598</v>
      </c>
      <c r="I4" s="50">
        <v>1783</v>
      </c>
      <c r="J4" s="50">
        <v>1794</v>
      </c>
      <c r="K4" s="50">
        <v>1439.9079999999999</v>
      </c>
      <c r="L4" s="50">
        <v>1709.1949999999999</v>
      </c>
      <c r="M4" s="50">
        <v>1885.453</v>
      </c>
      <c r="N4" s="50">
        <v>2140.4540000000002</v>
      </c>
      <c r="O4" s="92">
        <v>1147.441</v>
      </c>
      <c r="P4" s="92">
        <v>106.92795517000066</v>
      </c>
    </row>
    <row r="5" spans="2:16" x14ac:dyDescent="0.35">
      <c r="B5" s="122" t="s">
        <v>23</v>
      </c>
      <c r="C5" s="51">
        <v>8049.7</v>
      </c>
      <c r="D5" s="51">
        <v>8145.13</v>
      </c>
      <c r="E5" s="51">
        <v>9666.7000000000007</v>
      </c>
      <c r="F5" s="51">
        <v>8956.2999999999993</v>
      </c>
      <c r="G5" s="51">
        <v>9745.01</v>
      </c>
      <c r="H5" s="51">
        <v>9862</v>
      </c>
      <c r="I5" s="51">
        <v>9574</v>
      </c>
      <c r="J5" s="51">
        <v>10378</v>
      </c>
      <c r="K5" s="51">
        <v>10619.437</v>
      </c>
      <c r="L5" s="51">
        <v>10256.677000000001</v>
      </c>
      <c r="M5" s="51">
        <v>10579.463</v>
      </c>
      <c r="N5" s="51">
        <v>10273.189999999999</v>
      </c>
      <c r="O5" s="95">
        <v>10986.6746</v>
      </c>
      <c r="P5" s="95">
        <v>11279.912742459997</v>
      </c>
    </row>
    <row r="6" spans="2:16" x14ac:dyDescent="0.35">
      <c r="B6" s="123" t="s">
        <v>24</v>
      </c>
      <c r="C6" s="50">
        <v>7724.94</v>
      </c>
      <c r="D6" s="50">
        <v>7817.36</v>
      </c>
      <c r="E6" s="50">
        <v>9331.7000000000007</v>
      </c>
      <c r="F6" s="50">
        <v>8616.5499999999993</v>
      </c>
      <c r="G6" s="50">
        <v>9393.3700000000008</v>
      </c>
      <c r="H6" s="50">
        <v>9491</v>
      </c>
      <c r="I6" s="50">
        <v>9194</v>
      </c>
      <c r="J6" s="50">
        <v>9975</v>
      </c>
      <c r="K6" s="50">
        <v>10206.1</v>
      </c>
      <c r="L6" s="50">
        <v>9849.6640000000007</v>
      </c>
      <c r="M6" s="50">
        <v>10181.846</v>
      </c>
      <c r="N6" s="50">
        <v>9895.5939999999991</v>
      </c>
      <c r="O6" s="92">
        <v>10577.653</v>
      </c>
      <c r="P6" s="92">
        <v>10846.045</v>
      </c>
    </row>
    <row r="7" spans="2:16" x14ac:dyDescent="0.35">
      <c r="B7" s="123" t="s">
        <v>25</v>
      </c>
      <c r="C7" s="50">
        <v>324.76</v>
      </c>
      <c r="D7" s="50">
        <v>327.76</v>
      </c>
      <c r="E7" s="50">
        <v>335</v>
      </c>
      <c r="F7" s="50">
        <v>339.75</v>
      </c>
      <c r="G7" s="50">
        <v>351.64</v>
      </c>
      <c r="H7" s="50">
        <v>371</v>
      </c>
      <c r="I7" s="50">
        <v>380</v>
      </c>
      <c r="J7" s="50">
        <v>403</v>
      </c>
      <c r="K7" s="50">
        <v>413.33699999999999</v>
      </c>
      <c r="L7" s="50">
        <v>407.01299999999998</v>
      </c>
      <c r="M7" s="50">
        <v>397.61700000000002</v>
      </c>
      <c r="N7" s="50">
        <v>377.596</v>
      </c>
      <c r="O7" s="92">
        <v>409.02159999999998</v>
      </c>
      <c r="P7" s="92">
        <v>433.8677424599972</v>
      </c>
    </row>
    <row r="8" spans="2:16" x14ac:dyDescent="0.35">
      <c r="B8" s="122" t="s">
        <v>26</v>
      </c>
      <c r="C8" s="51">
        <v>2663.7</v>
      </c>
      <c r="D8" s="51">
        <v>2737.82</v>
      </c>
      <c r="E8" s="51">
        <v>3169.62</v>
      </c>
      <c r="F8" s="51">
        <v>3327.49</v>
      </c>
      <c r="G8" s="51">
        <v>4014.89</v>
      </c>
      <c r="H8" s="51">
        <v>4913</v>
      </c>
      <c r="I8" s="51">
        <v>5226.01</v>
      </c>
      <c r="J8" s="51">
        <v>5669</v>
      </c>
      <c r="K8" s="51">
        <v>5719.6130000000003</v>
      </c>
      <c r="L8" s="51">
        <v>6278.0660000000007</v>
      </c>
      <c r="M8" s="51">
        <v>6428.25</v>
      </c>
      <c r="N8" s="51">
        <v>7373.7350000000006</v>
      </c>
      <c r="O8" s="95">
        <v>7545.1623</v>
      </c>
      <c r="P8" s="95">
        <v>7895.5102464999854</v>
      </c>
    </row>
    <row r="9" spans="2:16" x14ac:dyDescent="0.35">
      <c r="B9" s="123" t="s">
        <v>32</v>
      </c>
      <c r="C9" s="50">
        <v>1514.96</v>
      </c>
      <c r="D9" s="50">
        <v>1435.25</v>
      </c>
      <c r="E9" s="50">
        <v>1712</v>
      </c>
      <c r="F9" s="50">
        <v>1692.08</v>
      </c>
      <c r="G9" s="50">
        <v>1822.39</v>
      </c>
      <c r="H9" s="50">
        <v>1931</v>
      </c>
      <c r="I9" s="50">
        <v>2192</v>
      </c>
      <c r="J9" s="50">
        <v>2521</v>
      </c>
      <c r="K9" s="50">
        <v>2533.3510000000001</v>
      </c>
      <c r="L9" s="50">
        <v>2626.623</v>
      </c>
      <c r="M9" s="50">
        <v>2518.1529999999998</v>
      </c>
      <c r="N9" s="50">
        <v>3298.85</v>
      </c>
      <c r="O9" s="92">
        <v>3243.49</v>
      </c>
      <c r="P9" s="92">
        <v>3643.7060000000001</v>
      </c>
    </row>
    <row r="10" spans="2:16" x14ac:dyDescent="0.35">
      <c r="B10" s="123" t="s">
        <v>27</v>
      </c>
      <c r="C10" s="50">
        <v>252.54</v>
      </c>
      <c r="D10" s="50">
        <v>335.71</v>
      </c>
      <c r="E10" s="50">
        <v>376.49</v>
      </c>
      <c r="F10" s="50">
        <v>410.55</v>
      </c>
      <c r="G10" s="50">
        <v>464.09</v>
      </c>
      <c r="H10" s="50">
        <v>487</v>
      </c>
      <c r="I10" s="50">
        <v>511</v>
      </c>
      <c r="J10" s="50">
        <v>543</v>
      </c>
      <c r="K10" s="50">
        <v>570.80600000000004</v>
      </c>
      <c r="L10" s="50">
        <v>595.29999999999995</v>
      </c>
      <c r="M10" s="50">
        <v>642.44000000000005</v>
      </c>
      <c r="N10" s="50">
        <v>712.66300000000001</v>
      </c>
      <c r="O10" s="92">
        <v>685.97940000000006</v>
      </c>
      <c r="P10" s="92">
        <v>699.8900143499967</v>
      </c>
    </row>
    <row r="11" spans="2:16" x14ac:dyDescent="0.35">
      <c r="B11" s="123" t="s">
        <v>28</v>
      </c>
      <c r="C11" s="50">
        <v>388.02</v>
      </c>
      <c r="D11" s="50">
        <v>462.16</v>
      </c>
      <c r="E11" s="50">
        <v>475.62</v>
      </c>
      <c r="F11" s="50">
        <v>535.58000000000004</v>
      </c>
      <c r="G11" s="50">
        <v>561.23</v>
      </c>
      <c r="H11" s="50">
        <v>609</v>
      </c>
      <c r="I11" s="50">
        <v>612</v>
      </c>
      <c r="J11" s="50">
        <v>639</v>
      </c>
      <c r="K11" s="50">
        <v>640.09</v>
      </c>
      <c r="L11" s="50">
        <v>672.28700000000003</v>
      </c>
      <c r="M11" s="50">
        <v>677.43700000000001</v>
      </c>
      <c r="N11" s="50">
        <v>675.82600000000002</v>
      </c>
      <c r="O11" s="92">
        <v>701.89570000000003</v>
      </c>
      <c r="P11" s="92">
        <v>736.19723214998874</v>
      </c>
    </row>
    <row r="12" spans="2:16" x14ac:dyDescent="0.35">
      <c r="B12" s="124" t="s">
        <v>29</v>
      </c>
      <c r="C12" s="50">
        <v>508.18</v>
      </c>
      <c r="D12" s="50">
        <v>504.71</v>
      </c>
      <c r="E12" s="50">
        <v>605.51</v>
      </c>
      <c r="F12" s="50">
        <v>689.28</v>
      </c>
      <c r="G12" s="50">
        <v>1167.18</v>
      </c>
      <c r="H12" s="50">
        <v>1886</v>
      </c>
      <c r="I12" s="50">
        <v>1911.01</v>
      </c>
      <c r="J12" s="50">
        <v>1965</v>
      </c>
      <c r="K12" s="50">
        <v>1975.366</v>
      </c>
      <c r="L12" s="50">
        <v>2383.8560000000002</v>
      </c>
      <c r="M12" s="50">
        <v>2590.2199999999998</v>
      </c>
      <c r="N12" s="50">
        <v>2686.3960000000002</v>
      </c>
      <c r="O12" s="92">
        <v>2914.7972</v>
      </c>
      <c r="P12" s="92">
        <v>2815.7170000000001</v>
      </c>
    </row>
    <row r="13" spans="2:16" x14ac:dyDescent="0.35">
      <c r="B13" s="125" t="s">
        <v>30</v>
      </c>
      <c r="C13" s="52">
        <v>13011.13</v>
      </c>
      <c r="D13" s="52">
        <v>12897.09</v>
      </c>
      <c r="E13" s="52">
        <v>14676.32</v>
      </c>
      <c r="F13" s="52">
        <v>15756.25</v>
      </c>
      <c r="G13" s="52">
        <v>16623.52</v>
      </c>
      <c r="H13" s="52">
        <v>16373</v>
      </c>
      <c r="I13" s="52">
        <v>16583</v>
      </c>
      <c r="J13" s="52">
        <v>17841</v>
      </c>
      <c r="K13" s="52">
        <v>17778.957999999999</v>
      </c>
      <c r="L13" s="52">
        <v>18243.938000000002</v>
      </c>
      <c r="M13" s="52">
        <v>18893.165999999997</v>
      </c>
      <c r="N13" s="52">
        <v>19787.379000000001</v>
      </c>
      <c r="O13" s="94">
        <v>19679.277900000001</v>
      </c>
      <c r="P13" s="94">
        <v>19282.350944129983</v>
      </c>
    </row>
    <row r="14" spans="2:16" x14ac:dyDescent="0.35">
      <c r="C14" s="126"/>
      <c r="D14" s="126"/>
      <c r="E14" s="126"/>
      <c r="F14" s="126"/>
      <c r="G14" s="126"/>
      <c r="H14" s="126"/>
      <c r="I14" s="126"/>
      <c r="J14" s="126"/>
      <c r="K14" s="127"/>
      <c r="L14" s="127"/>
      <c r="M14" s="127"/>
      <c r="N14" s="127"/>
      <c r="O14" s="127"/>
      <c r="P14" s="127"/>
    </row>
    <row r="15" spans="2:16" x14ac:dyDescent="0.35">
      <c r="C15" s="127"/>
      <c r="D15" s="127"/>
      <c r="E15" s="127"/>
      <c r="F15" s="127"/>
      <c r="G15" s="127"/>
      <c r="H15" s="127"/>
      <c r="I15" s="127"/>
      <c r="J15" s="127"/>
      <c r="K15" s="127"/>
      <c r="L15" s="127"/>
      <c r="M15" s="127"/>
      <c r="N15" s="127"/>
      <c r="O15" s="127"/>
      <c r="P15" s="127"/>
    </row>
    <row r="16" spans="2:16" x14ac:dyDescent="0.35">
      <c r="C16" s="127"/>
      <c r="D16" s="127"/>
      <c r="E16" s="127"/>
      <c r="F16" s="127"/>
      <c r="G16" s="127"/>
      <c r="H16" s="127"/>
      <c r="I16" s="127"/>
      <c r="J16" s="127"/>
      <c r="K16" s="127"/>
      <c r="L16" s="127"/>
      <c r="M16" s="127"/>
      <c r="N16" s="127"/>
      <c r="O16" s="127"/>
      <c r="P16" s="127"/>
    </row>
    <row r="17" spans="2:18" ht="15.5" x14ac:dyDescent="0.35">
      <c r="B17" s="117" t="s">
        <v>36</v>
      </c>
      <c r="C17" s="118" t="s">
        <v>14</v>
      </c>
      <c r="D17" s="118" t="s">
        <v>15</v>
      </c>
      <c r="E17" s="118" t="s">
        <v>16</v>
      </c>
      <c r="F17" s="118" t="s">
        <v>17</v>
      </c>
      <c r="G17" s="118" t="s">
        <v>18</v>
      </c>
      <c r="H17" s="118" t="s">
        <v>19</v>
      </c>
      <c r="I17" s="118" t="s">
        <v>20</v>
      </c>
      <c r="J17" s="118" t="s">
        <v>21</v>
      </c>
      <c r="K17" s="118" t="s">
        <v>0</v>
      </c>
      <c r="L17" s="118" t="s">
        <v>1</v>
      </c>
      <c r="M17" s="118" t="s">
        <v>96</v>
      </c>
      <c r="N17" s="118" t="s">
        <v>105</v>
      </c>
      <c r="O17" s="118" t="s">
        <v>116</v>
      </c>
      <c r="P17" s="118" t="s">
        <v>116</v>
      </c>
      <c r="Q17" s="128" t="s">
        <v>39</v>
      </c>
    </row>
    <row r="18" spans="2:18" x14ac:dyDescent="0.35">
      <c r="B18" s="120" t="s">
        <v>22</v>
      </c>
      <c r="C18" s="50">
        <v>60.57</v>
      </c>
      <c r="D18" s="50">
        <v>57.28</v>
      </c>
      <c r="E18" s="50">
        <v>95.81</v>
      </c>
      <c r="F18" s="50">
        <v>224.7</v>
      </c>
      <c r="G18" s="50">
        <v>174.07</v>
      </c>
      <c r="H18" s="50">
        <v>148</v>
      </c>
      <c r="I18" s="50">
        <v>160</v>
      </c>
      <c r="J18" s="50">
        <v>109</v>
      </c>
      <c r="K18" s="50">
        <v>65.010999999999996</v>
      </c>
      <c r="L18" s="50">
        <v>96.084000000000003</v>
      </c>
      <c r="M18" s="50">
        <v>104.164</v>
      </c>
      <c r="N18" s="50">
        <v>170.44200000000001</v>
      </c>
      <c r="O18" s="92">
        <v>112.35023707000103</v>
      </c>
      <c r="P18" s="92">
        <v>14.915183560000035</v>
      </c>
    </row>
    <row r="19" spans="2:18" x14ac:dyDescent="0.35">
      <c r="B19" s="122" t="s">
        <v>23</v>
      </c>
      <c r="C19" s="51">
        <v>287.47000000000003</v>
      </c>
      <c r="D19" s="51">
        <v>284.7</v>
      </c>
      <c r="E19" s="51">
        <v>301.5</v>
      </c>
      <c r="F19" s="51">
        <v>291.27999999999997</v>
      </c>
      <c r="G19" s="51">
        <v>306.08</v>
      </c>
      <c r="H19" s="51">
        <v>312.5</v>
      </c>
      <c r="I19" s="51">
        <v>308</v>
      </c>
      <c r="J19" s="51">
        <v>356</v>
      </c>
      <c r="K19" s="51">
        <v>363.97899999999998</v>
      </c>
      <c r="L19" s="51">
        <v>354.86099999999999</v>
      </c>
      <c r="M19" s="51">
        <v>353.423</v>
      </c>
      <c r="N19" s="51">
        <v>338.77700000000004</v>
      </c>
      <c r="O19" s="95">
        <v>368.22523374600445</v>
      </c>
      <c r="P19" s="95">
        <v>392.6445775794682</v>
      </c>
    </row>
    <row r="20" spans="2:18" x14ac:dyDescent="0.35">
      <c r="B20" s="123" t="s">
        <v>24</v>
      </c>
      <c r="C20" s="50">
        <v>160.05000000000001</v>
      </c>
      <c r="D20" s="50">
        <v>154.15</v>
      </c>
      <c r="E20" s="50">
        <v>166.93</v>
      </c>
      <c r="F20" s="50">
        <v>153.41</v>
      </c>
      <c r="G20" s="50">
        <v>162</v>
      </c>
      <c r="H20" s="50">
        <v>163.5</v>
      </c>
      <c r="I20" s="50">
        <v>154</v>
      </c>
      <c r="J20" s="50">
        <v>190</v>
      </c>
      <c r="K20" s="50">
        <v>192.86099999999999</v>
      </c>
      <c r="L20" s="50">
        <v>184.27699999999999</v>
      </c>
      <c r="M20" s="50">
        <v>184.85499999999999</v>
      </c>
      <c r="N20" s="50">
        <v>173.78800000000001</v>
      </c>
      <c r="O20" s="92">
        <v>188.3769963772921</v>
      </c>
      <c r="P20" s="92">
        <v>198.07300000000029</v>
      </c>
    </row>
    <row r="21" spans="2:18" x14ac:dyDescent="0.35">
      <c r="B21" s="123" t="s">
        <v>25</v>
      </c>
      <c r="C21" s="50">
        <v>127.42</v>
      </c>
      <c r="D21" s="50">
        <v>130.54</v>
      </c>
      <c r="E21" s="50">
        <v>134.57</v>
      </c>
      <c r="F21" s="50">
        <v>137.86000000000001</v>
      </c>
      <c r="G21" s="50">
        <v>144.08000000000001</v>
      </c>
      <c r="H21" s="50">
        <v>149</v>
      </c>
      <c r="I21" s="50">
        <v>154</v>
      </c>
      <c r="J21" s="50">
        <v>166</v>
      </c>
      <c r="K21" s="50">
        <v>171.11799999999999</v>
      </c>
      <c r="L21" s="50">
        <v>170.584</v>
      </c>
      <c r="M21" s="50">
        <v>168.56800000000001</v>
      </c>
      <c r="N21" s="50">
        <v>164.989</v>
      </c>
      <c r="O21" s="92">
        <v>179.84823736871235</v>
      </c>
      <c r="P21" s="92">
        <v>194.57157757946794</v>
      </c>
    </row>
    <row r="22" spans="2:18" x14ac:dyDescent="0.35">
      <c r="B22" s="122" t="s">
        <v>26</v>
      </c>
      <c r="C22" s="51">
        <v>483.78</v>
      </c>
      <c r="D22" s="51">
        <v>509.44</v>
      </c>
      <c r="E22" s="51">
        <v>547.36</v>
      </c>
      <c r="F22" s="51">
        <v>576.82000000000005</v>
      </c>
      <c r="G22" s="51">
        <v>643.35</v>
      </c>
      <c r="H22" s="51">
        <v>711</v>
      </c>
      <c r="I22" s="51">
        <v>719.7</v>
      </c>
      <c r="J22" s="51">
        <v>813</v>
      </c>
      <c r="K22" s="51">
        <v>839.899</v>
      </c>
      <c r="L22" s="51">
        <v>853.79899999999998</v>
      </c>
      <c r="M22" s="51">
        <v>866.65499999999997</v>
      </c>
      <c r="N22" s="51">
        <v>894.49199999999996</v>
      </c>
      <c r="O22" s="95">
        <v>915.68100000000004</v>
      </c>
      <c r="P22" s="95">
        <v>961.44295777180764</v>
      </c>
    </row>
    <row r="23" spans="2:18" x14ac:dyDescent="0.35">
      <c r="B23" s="123" t="s">
        <v>32</v>
      </c>
      <c r="C23" s="50">
        <v>221.9</v>
      </c>
      <c r="D23" s="50">
        <v>194.35</v>
      </c>
      <c r="E23" s="50">
        <v>203.35</v>
      </c>
      <c r="F23" s="50">
        <v>188.45</v>
      </c>
      <c r="G23" s="50">
        <v>204.65</v>
      </c>
      <c r="H23" s="50">
        <v>207</v>
      </c>
      <c r="I23" s="50">
        <v>215</v>
      </c>
      <c r="J23" s="50">
        <v>274</v>
      </c>
      <c r="K23" s="50">
        <v>298.48399999999998</v>
      </c>
      <c r="L23" s="50">
        <v>304.36</v>
      </c>
      <c r="M23" s="50">
        <v>292.41800000000001</v>
      </c>
      <c r="N23" s="50">
        <v>296.30099999999999</v>
      </c>
      <c r="O23" s="92">
        <v>299.64999999999998</v>
      </c>
      <c r="P23" s="92">
        <v>330.1429999999998</v>
      </c>
    </row>
    <row r="24" spans="2:18" x14ac:dyDescent="0.35">
      <c r="B24" s="123" t="s">
        <v>27</v>
      </c>
      <c r="C24" s="50">
        <v>51.79</v>
      </c>
      <c r="D24" s="50">
        <v>80.349999999999994</v>
      </c>
      <c r="E24" s="50">
        <v>94.33</v>
      </c>
      <c r="F24" s="50">
        <v>106.6</v>
      </c>
      <c r="G24" s="50">
        <v>118.44</v>
      </c>
      <c r="H24" s="50">
        <v>118</v>
      </c>
      <c r="I24" s="50">
        <v>118</v>
      </c>
      <c r="J24" s="50">
        <v>128</v>
      </c>
      <c r="K24" s="50">
        <v>119.614</v>
      </c>
      <c r="L24" s="50">
        <v>131.62</v>
      </c>
      <c r="M24" s="50">
        <v>148.149</v>
      </c>
      <c r="N24" s="50">
        <v>160.029</v>
      </c>
      <c r="O24" s="92">
        <v>161.619</v>
      </c>
      <c r="P24" s="92">
        <v>160.84201127239308</v>
      </c>
      <c r="Q24" s="130"/>
      <c r="R24" s="131"/>
    </row>
    <row r="25" spans="2:18" x14ac:dyDescent="0.35">
      <c r="B25" s="123" t="s">
        <v>28</v>
      </c>
      <c r="C25" s="50">
        <v>148.30000000000001</v>
      </c>
      <c r="D25" s="50">
        <v>173.82</v>
      </c>
      <c r="E25" s="50">
        <v>182.59</v>
      </c>
      <c r="F25" s="50">
        <v>209.03</v>
      </c>
      <c r="G25" s="50">
        <v>226.58</v>
      </c>
      <c r="H25" s="50">
        <v>244</v>
      </c>
      <c r="I25" s="50">
        <v>245</v>
      </c>
      <c r="J25" s="50">
        <v>259</v>
      </c>
      <c r="K25" s="50">
        <v>270.11</v>
      </c>
      <c r="L25" s="50">
        <v>264.96300000000002</v>
      </c>
      <c r="M25" s="50">
        <v>264.01</v>
      </c>
      <c r="N25" s="50">
        <v>280.14499999999998</v>
      </c>
      <c r="O25" s="92">
        <v>291.99700000000001</v>
      </c>
      <c r="P25" s="92">
        <v>305.29898872760691</v>
      </c>
      <c r="Q25" s="130"/>
      <c r="R25" s="131"/>
    </row>
    <row r="26" spans="2:18" x14ac:dyDescent="0.35">
      <c r="B26" s="124" t="s">
        <v>29</v>
      </c>
      <c r="C26" s="50">
        <v>61.79</v>
      </c>
      <c r="D26" s="50">
        <v>60.92</v>
      </c>
      <c r="E26" s="50">
        <v>67.09</v>
      </c>
      <c r="F26" s="50">
        <v>72.73</v>
      </c>
      <c r="G26" s="50">
        <v>93.68</v>
      </c>
      <c r="H26" s="50">
        <v>142</v>
      </c>
      <c r="I26" s="50">
        <v>141.69999999999999</v>
      </c>
      <c r="J26" s="50">
        <v>152</v>
      </c>
      <c r="K26" s="50">
        <v>151.691</v>
      </c>
      <c r="L26" s="50">
        <v>152.85599999999999</v>
      </c>
      <c r="M26" s="50">
        <v>162.078</v>
      </c>
      <c r="N26" s="50">
        <v>158.017</v>
      </c>
      <c r="O26" s="92">
        <v>162.41499999999999</v>
      </c>
      <c r="P26" s="92">
        <v>165.15895777180793</v>
      </c>
      <c r="Q26" s="121"/>
      <c r="R26" s="129"/>
    </row>
    <row r="27" spans="2:18" x14ac:dyDescent="0.35">
      <c r="B27" s="125" t="s">
        <v>30</v>
      </c>
      <c r="C27" s="52">
        <v>831.82</v>
      </c>
      <c r="D27" s="52">
        <v>851.42</v>
      </c>
      <c r="E27" s="52">
        <v>944.67</v>
      </c>
      <c r="F27" s="52">
        <v>1092.8</v>
      </c>
      <c r="G27" s="52">
        <v>1123</v>
      </c>
      <c r="H27" s="52">
        <v>1171.5</v>
      </c>
      <c r="I27" s="52">
        <v>1187.7</v>
      </c>
      <c r="J27" s="52">
        <v>1278</v>
      </c>
      <c r="K27" s="52">
        <v>1268.8890000000001</v>
      </c>
      <c r="L27" s="52">
        <v>1304.7439999999999</v>
      </c>
      <c r="M27" s="52">
        <v>1324.242</v>
      </c>
      <c r="N27" s="52">
        <v>1403.711</v>
      </c>
      <c r="O27" s="94">
        <v>1396.2564708160055</v>
      </c>
      <c r="P27" s="94">
        <v>1369.0027189112759</v>
      </c>
      <c r="Q27" s="121"/>
      <c r="R27" s="121"/>
    </row>
    <row r="28" spans="2:18" ht="15" thickBot="1" x14ac:dyDescent="0.4">
      <c r="C28" s="127"/>
      <c r="D28" s="127"/>
      <c r="E28" s="127"/>
      <c r="F28" s="127"/>
      <c r="G28" s="127"/>
      <c r="H28" s="127"/>
      <c r="I28" s="127"/>
      <c r="J28" s="127"/>
      <c r="K28" s="127"/>
      <c r="L28" s="127"/>
      <c r="M28" s="127"/>
      <c r="N28" s="127"/>
      <c r="O28" s="127"/>
      <c r="P28" s="127"/>
      <c r="Q28" s="130"/>
      <c r="R28" s="130"/>
    </row>
    <row r="29" spans="2:18" ht="15" thickBot="1" x14ac:dyDescent="0.4">
      <c r="B29" s="132"/>
      <c r="C29" s="133"/>
      <c r="D29" s="133"/>
      <c r="E29" s="133"/>
      <c r="F29" s="133"/>
      <c r="G29" s="133"/>
      <c r="H29" s="133"/>
      <c r="I29" s="133"/>
      <c r="J29" s="133"/>
      <c r="K29" s="133"/>
      <c r="L29" s="133"/>
      <c r="M29" s="133"/>
      <c r="N29" s="133"/>
      <c r="O29" s="133"/>
      <c r="P29" s="133"/>
    </row>
    <row r="30" spans="2:18" x14ac:dyDescent="0.35">
      <c r="C30" s="127"/>
      <c r="D30" s="127"/>
      <c r="E30" s="127"/>
      <c r="F30" s="127"/>
      <c r="G30" s="127"/>
      <c r="H30" s="127"/>
      <c r="I30" s="127"/>
      <c r="J30" s="127"/>
      <c r="K30" s="127"/>
      <c r="L30" s="127"/>
      <c r="M30" s="127"/>
      <c r="N30" s="127"/>
      <c r="O30" s="127"/>
      <c r="P30" s="127"/>
    </row>
    <row r="31" spans="2:18" x14ac:dyDescent="0.35">
      <c r="C31" s="127"/>
      <c r="D31" s="127"/>
      <c r="E31" s="127"/>
      <c r="F31" s="127"/>
      <c r="G31" s="127"/>
      <c r="H31" s="127"/>
      <c r="I31" s="127"/>
      <c r="J31" s="127"/>
      <c r="K31" s="127"/>
      <c r="L31" s="127"/>
      <c r="M31" s="127"/>
      <c r="N31" s="127"/>
      <c r="O31" s="127"/>
      <c r="P31" s="127"/>
    </row>
    <row r="32" spans="2:18" ht="15.5" x14ac:dyDescent="0.35">
      <c r="B32" s="117" t="s">
        <v>37</v>
      </c>
      <c r="C32" s="118" t="s">
        <v>14</v>
      </c>
      <c r="D32" s="118" t="s">
        <v>15</v>
      </c>
      <c r="E32" s="118" t="s">
        <v>16</v>
      </c>
      <c r="F32" s="118" t="s">
        <v>17</v>
      </c>
      <c r="G32" s="118" t="s">
        <v>18</v>
      </c>
      <c r="H32" s="118" t="s">
        <v>19</v>
      </c>
      <c r="I32" s="118" t="s">
        <v>20</v>
      </c>
      <c r="J32" s="118" t="s">
        <v>21</v>
      </c>
      <c r="K32" s="118" t="s">
        <v>0</v>
      </c>
      <c r="L32" s="118" t="s">
        <v>1</v>
      </c>
      <c r="M32" s="118" t="s">
        <v>96</v>
      </c>
      <c r="N32" s="118" t="s">
        <v>105</v>
      </c>
      <c r="O32" s="118" t="s">
        <v>116</v>
      </c>
      <c r="P32" s="118" t="s">
        <v>116</v>
      </c>
    </row>
    <row r="33" spans="2:16" x14ac:dyDescent="0.35">
      <c r="B33" s="120" t="s">
        <v>22</v>
      </c>
      <c r="C33" s="134"/>
      <c r="D33" s="134"/>
      <c r="E33" s="134"/>
      <c r="F33" s="134"/>
      <c r="G33" s="134"/>
      <c r="H33" s="134"/>
      <c r="I33" s="134"/>
      <c r="J33" s="134"/>
      <c r="K33" s="127"/>
      <c r="L33" s="53"/>
      <c r="M33" s="53"/>
      <c r="N33" s="53"/>
      <c r="O33" s="92"/>
      <c r="P33" s="92"/>
    </row>
    <row r="34" spans="2:16" x14ac:dyDescent="0.35">
      <c r="B34" s="122" t="s">
        <v>23</v>
      </c>
      <c r="C34" s="51">
        <v>20.61</v>
      </c>
      <c r="D34" s="51">
        <v>12.76</v>
      </c>
      <c r="E34" s="51">
        <v>13.25</v>
      </c>
      <c r="F34" s="51">
        <v>16.739999999999998</v>
      </c>
      <c r="G34" s="51">
        <v>19.440000000000001</v>
      </c>
      <c r="H34" s="51">
        <v>19</v>
      </c>
      <c r="I34" s="51">
        <v>18.53</v>
      </c>
      <c r="J34" s="51">
        <v>20.329999999999998</v>
      </c>
      <c r="K34" s="51">
        <v>17.048000000000002</v>
      </c>
      <c r="L34" s="51">
        <v>9.634999999999998</v>
      </c>
      <c r="M34" s="51">
        <v>10.854999999999997</v>
      </c>
      <c r="N34" s="51">
        <v>6.7460000000000022</v>
      </c>
      <c r="O34" s="95">
        <v>22.09515688357056</v>
      </c>
      <c r="P34" s="95">
        <v>28.978999999999999</v>
      </c>
    </row>
    <row r="35" spans="2:16" x14ac:dyDescent="0.35">
      <c r="B35" s="123" t="s">
        <v>24</v>
      </c>
      <c r="C35" s="50">
        <v>1.55</v>
      </c>
      <c r="D35" s="50">
        <v>-3.04</v>
      </c>
      <c r="E35" s="50">
        <v>-2.91</v>
      </c>
      <c r="F35" s="50">
        <v>-4.37</v>
      </c>
      <c r="G35" s="50">
        <v>-2.84</v>
      </c>
      <c r="H35" s="50">
        <v>-2</v>
      </c>
      <c r="I35" s="50">
        <v>-1.47</v>
      </c>
      <c r="J35" s="50">
        <v>3.67</v>
      </c>
      <c r="K35" s="50">
        <v>-4.1040000000000001</v>
      </c>
      <c r="L35" s="50">
        <v>-3.3479999999999999</v>
      </c>
      <c r="M35" s="50">
        <v>-4.6199999999999992</v>
      </c>
      <c r="N35" s="50">
        <v>-5.136000000000001</v>
      </c>
      <c r="O35" s="92">
        <v>-1.7851233208291415</v>
      </c>
      <c r="P35" s="92">
        <v>6.2560000000000002</v>
      </c>
    </row>
    <row r="36" spans="2:16" x14ac:dyDescent="0.35">
      <c r="B36" s="123" t="s">
        <v>25</v>
      </c>
      <c r="C36" s="50">
        <v>19.059999999999999</v>
      </c>
      <c r="D36" s="50">
        <v>15.8</v>
      </c>
      <c r="E36" s="50">
        <v>16.16</v>
      </c>
      <c r="F36" s="50">
        <v>21.11</v>
      </c>
      <c r="G36" s="50">
        <v>22.28</v>
      </c>
      <c r="H36" s="50">
        <v>21</v>
      </c>
      <c r="I36" s="50">
        <v>20</v>
      </c>
      <c r="J36" s="50">
        <v>16.66</v>
      </c>
      <c r="K36" s="50">
        <v>21.152000000000001</v>
      </c>
      <c r="L36" s="50">
        <v>12.982999999999997</v>
      </c>
      <c r="M36" s="50">
        <v>15.475000000000001</v>
      </c>
      <c r="N36" s="50">
        <v>11.881999999999998</v>
      </c>
      <c r="O36" s="92">
        <v>23.8802802043997</v>
      </c>
      <c r="P36" s="92">
        <v>22.722999999999999</v>
      </c>
    </row>
    <row r="37" spans="2:16" x14ac:dyDescent="0.35">
      <c r="B37" s="122" t="s">
        <v>26</v>
      </c>
      <c r="C37" s="51">
        <v>46.25</v>
      </c>
      <c r="D37" s="51">
        <v>42.98</v>
      </c>
      <c r="E37" s="51">
        <v>32.65</v>
      </c>
      <c r="F37" s="51">
        <v>52.74</v>
      </c>
      <c r="G37" s="51">
        <v>46.06</v>
      </c>
      <c r="H37" s="51">
        <v>41.6</v>
      </c>
      <c r="I37" s="51">
        <v>25.7</v>
      </c>
      <c r="J37" s="51">
        <v>58.04</v>
      </c>
      <c r="K37" s="51">
        <v>32.536999999999999</v>
      </c>
      <c r="L37" s="51">
        <v>24.275000000000006</v>
      </c>
      <c r="M37" s="51">
        <v>37.304999999999986</v>
      </c>
      <c r="N37" s="51">
        <v>43.250999999999998</v>
      </c>
      <c r="O37" s="95">
        <v>41.644999999999996</v>
      </c>
      <c r="P37" s="95">
        <v>40.631748876419394</v>
      </c>
    </row>
    <row r="38" spans="2:16" x14ac:dyDescent="0.35">
      <c r="B38" s="123" t="s">
        <v>32</v>
      </c>
      <c r="C38" s="50">
        <v>0</v>
      </c>
      <c r="D38" s="50">
        <v>0</v>
      </c>
      <c r="E38" s="50">
        <v>0</v>
      </c>
      <c r="F38" s="50">
        <v>0</v>
      </c>
      <c r="G38" s="50">
        <v>0</v>
      </c>
      <c r="H38" s="50">
        <v>0</v>
      </c>
      <c r="I38" s="50">
        <v>0</v>
      </c>
      <c r="J38" s="50">
        <v>0</v>
      </c>
      <c r="K38" s="50">
        <v>0</v>
      </c>
      <c r="L38" s="50">
        <v>0</v>
      </c>
      <c r="M38" s="50">
        <v>0</v>
      </c>
      <c r="N38" s="50">
        <v>0</v>
      </c>
      <c r="O38" s="92">
        <v>0</v>
      </c>
      <c r="P38" s="92">
        <v>0</v>
      </c>
    </row>
    <row r="39" spans="2:16" x14ac:dyDescent="0.35">
      <c r="B39" s="123" t="s">
        <v>31</v>
      </c>
      <c r="C39" s="50">
        <v>43.7</v>
      </c>
      <c r="D39" s="50">
        <v>41.3</v>
      </c>
      <c r="E39" s="50">
        <v>25.71</v>
      </c>
      <c r="F39" s="50">
        <v>41.68</v>
      </c>
      <c r="G39" s="50">
        <v>36.630000000000003</v>
      </c>
      <c r="H39" s="50">
        <v>27.6</v>
      </c>
      <c r="I39" s="50">
        <v>18.3</v>
      </c>
      <c r="J39" s="50">
        <v>40.090000000000003</v>
      </c>
      <c r="K39" s="50">
        <v>26.175000000000001</v>
      </c>
      <c r="L39" s="50">
        <v>23.806000000000001</v>
      </c>
      <c r="M39" s="50">
        <v>31.520999999999997</v>
      </c>
      <c r="N39" s="50">
        <v>43.301000000000002</v>
      </c>
      <c r="O39" s="92">
        <v>36.177999999999997</v>
      </c>
      <c r="P39" s="92">
        <v>33.721383489042708</v>
      </c>
    </row>
    <row r="40" spans="2:16" x14ac:dyDescent="0.35">
      <c r="B40" s="124" t="s">
        <v>29</v>
      </c>
      <c r="C40" s="50">
        <v>2.54</v>
      </c>
      <c r="D40" s="50">
        <v>1.68</v>
      </c>
      <c r="E40" s="50">
        <v>6.94</v>
      </c>
      <c r="F40" s="50">
        <v>11.07</v>
      </c>
      <c r="G40" s="50">
        <v>9.43</v>
      </c>
      <c r="H40" s="50">
        <v>14</v>
      </c>
      <c r="I40" s="50">
        <v>7.4</v>
      </c>
      <c r="J40" s="50">
        <v>17.95</v>
      </c>
      <c r="K40" s="50">
        <v>6.3620000000000001</v>
      </c>
      <c r="L40" s="50">
        <v>0.46900000000000031</v>
      </c>
      <c r="M40" s="50">
        <v>5.7839999999999998</v>
      </c>
      <c r="N40" s="50">
        <v>-5.0000000000000711E-2</v>
      </c>
      <c r="O40" s="92">
        <v>5.4669999999999996</v>
      </c>
      <c r="P40" s="92">
        <v>6.9103653873766842</v>
      </c>
    </row>
    <row r="41" spans="2:16" x14ac:dyDescent="0.35">
      <c r="B41" s="125" t="s">
        <v>30</v>
      </c>
      <c r="C41" s="52">
        <v>66.849999999999994</v>
      </c>
      <c r="D41" s="52">
        <v>55.74</v>
      </c>
      <c r="E41" s="52">
        <v>45.9</v>
      </c>
      <c r="F41" s="52">
        <v>69.48</v>
      </c>
      <c r="G41" s="52">
        <v>65.5</v>
      </c>
      <c r="H41" s="52">
        <v>60</v>
      </c>
      <c r="I41" s="52">
        <v>44.23</v>
      </c>
      <c r="J41" s="52">
        <v>78.37</v>
      </c>
      <c r="K41" s="52">
        <v>49.585000000000001</v>
      </c>
      <c r="L41" s="52">
        <v>33.910000000000004</v>
      </c>
      <c r="M41" s="52">
        <v>48.159999999999961</v>
      </c>
      <c r="N41" s="52">
        <v>49.997000000000021</v>
      </c>
      <c r="O41" s="94">
        <v>63.740156883570556</v>
      </c>
      <c r="P41" s="94">
        <v>69.610748876419393</v>
      </c>
    </row>
    <row r="42" spans="2:16" x14ac:dyDescent="0.35">
      <c r="C42" s="135"/>
      <c r="D42" s="135"/>
      <c r="E42" s="135"/>
      <c r="F42" s="135"/>
      <c r="G42" s="135"/>
      <c r="H42" s="135"/>
      <c r="I42" s="135"/>
      <c r="J42" s="135"/>
      <c r="K42" s="127"/>
      <c r="L42" s="53"/>
      <c r="M42" s="53"/>
      <c r="N42" s="53"/>
      <c r="O42" s="53"/>
      <c r="P42" s="53"/>
    </row>
    <row r="43" spans="2:16" x14ac:dyDescent="0.35">
      <c r="C43" s="127"/>
      <c r="D43" s="127"/>
      <c r="E43" s="127"/>
      <c r="F43" s="127"/>
      <c r="G43" s="127"/>
      <c r="H43" s="127"/>
      <c r="I43" s="127"/>
      <c r="J43" s="127"/>
      <c r="K43" s="127"/>
      <c r="L43" s="127"/>
      <c r="M43" s="127"/>
      <c r="N43" s="127"/>
      <c r="O43" s="127"/>
      <c r="P43" s="127"/>
    </row>
    <row r="44" spans="2:16" x14ac:dyDescent="0.35">
      <c r="C44" s="127"/>
      <c r="D44" s="127"/>
      <c r="E44" s="127"/>
      <c r="F44" s="127"/>
      <c r="G44" s="127"/>
      <c r="H44" s="127"/>
      <c r="I44" s="127"/>
      <c r="J44" s="127"/>
      <c r="K44" s="127"/>
      <c r="L44" s="127"/>
      <c r="M44" s="127"/>
      <c r="N44" s="127"/>
      <c r="O44" s="127"/>
      <c r="P44" s="127"/>
    </row>
    <row r="45" spans="2:16" ht="15.5" x14ac:dyDescent="0.35">
      <c r="B45" s="117" t="s">
        <v>38</v>
      </c>
      <c r="C45" s="118" t="s">
        <v>14</v>
      </c>
      <c r="D45" s="118" t="s">
        <v>15</v>
      </c>
      <c r="E45" s="118" t="s">
        <v>16</v>
      </c>
      <c r="F45" s="118" t="s">
        <v>17</v>
      </c>
      <c r="G45" s="118" t="s">
        <v>18</v>
      </c>
      <c r="H45" s="118" t="s">
        <v>19</v>
      </c>
      <c r="I45" s="118" t="s">
        <v>20</v>
      </c>
      <c r="J45" s="118" t="s">
        <v>21</v>
      </c>
      <c r="K45" s="118" t="s">
        <v>0</v>
      </c>
      <c r="L45" s="118" t="s">
        <v>1</v>
      </c>
      <c r="M45" s="118" t="s">
        <v>96</v>
      </c>
      <c r="N45" s="118" t="s">
        <v>105</v>
      </c>
      <c r="O45" s="136" t="s">
        <v>116</v>
      </c>
      <c r="P45" s="136" t="s">
        <v>116</v>
      </c>
    </row>
    <row r="46" spans="2:16" x14ac:dyDescent="0.35">
      <c r="B46" s="120" t="s">
        <v>22</v>
      </c>
      <c r="C46" s="137"/>
      <c r="D46" s="137"/>
      <c r="E46" s="137"/>
      <c r="F46" s="137"/>
      <c r="G46" s="137"/>
      <c r="H46" s="137"/>
      <c r="I46" s="137"/>
      <c r="J46" s="137"/>
      <c r="K46" s="127"/>
      <c r="L46" s="127"/>
      <c r="M46" s="127"/>
      <c r="N46" s="127"/>
      <c r="O46" s="138"/>
      <c r="P46" s="138"/>
    </row>
    <row r="47" spans="2:16" x14ac:dyDescent="0.35">
      <c r="B47" s="122" t="s">
        <v>23</v>
      </c>
      <c r="C47" s="51">
        <v>21</v>
      </c>
      <c r="D47" s="51">
        <v>21</v>
      </c>
      <c r="E47" s="51">
        <v>22</v>
      </c>
      <c r="F47" s="51">
        <v>26</v>
      </c>
      <c r="G47" s="51">
        <v>26.99</v>
      </c>
      <c r="H47" s="51">
        <v>31.9</v>
      </c>
      <c r="I47" s="51">
        <v>26.5</v>
      </c>
      <c r="J47" s="51">
        <v>38.130000000000003</v>
      </c>
      <c r="K47" s="95">
        <v>29.8</v>
      </c>
      <c r="L47" s="95">
        <v>23.02</v>
      </c>
      <c r="M47" s="93">
        <v>33.17</v>
      </c>
      <c r="N47" s="93">
        <v>36.57</v>
      </c>
      <c r="O47" s="93">
        <v>42.058212179999991</v>
      </c>
      <c r="P47" s="93">
        <v>47.306000000000004</v>
      </c>
    </row>
    <row r="48" spans="2:16" x14ac:dyDescent="0.35">
      <c r="B48" s="123" t="s">
        <v>24</v>
      </c>
      <c r="C48" s="50">
        <v>4</v>
      </c>
      <c r="D48" s="50">
        <v>4</v>
      </c>
      <c r="E48" s="50">
        <v>3</v>
      </c>
      <c r="F48" s="50">
        <v>3</v>
      </c>
      <c r="G48" s="50">
        <v>3.87</v>
      </c>
      <c r="H48" s="50">
        <v>5.6</v>
      </c>
      <c r="I48" s="50">
        <v>3.8</v>
      </c>
      <c r="J48" s="50">
        <v>10.130000000000001</v>
      </c>
      <c r="K48" s="92">
        <v>4.3</v>
      </c>
      <c r="L48" s="92">
        <v>2.7</v>
      </c>
      <c r="M48" s="92">
        <v>4.0999999999999996</v>
      </c>
      <c r="N48" s="92">
        <v>5.99</v>
      </c>
      <c r="O48" s="92">
        <v>6.2348876099999941</v>
      </c>
      <c r="P48" s="92">
        <v>8.697000000000001</v>
      </c>
    </row>
    <row r="49" spans="2:16" x14ac:dyDescent="0.35">
      <c r="B49" s="123" t="s">
        <v>25</v>
      </c>
      <c r="C49" s="50">
        <v>17</v>
      </c>
      <c r="D49" s="50">
        <v>17</v>
      </c>
      <c r="E49" s="50">
        <v>19</v>
      </c>
      <c r="F49" s="50">
        <v>23</v>
      </c>
      <c r="G49" s="50">
        <v>23.12</v>
      </c>
      <c r="H49" s="50">
        <v>26.3</v>
      </c>
      <c r="I49" s="50">
        <v>22.7</v>
      </c>
      <c r="J49" s="50">
        <v>28</v>
      </c>
      <c r="K49" s="92">
        <v>25.5</v>
      </c>
      <c r="L49" s="92">
        <v>20.32</v>
      </c>
      <c r="M49" s="92">
        <v>29.07</v>
      </c>
      <c r="N49" s="92">
        <v>30.58</v>
      </c>
      <c r="O49" s="92">
        <v>35.823324569999997</v>
      </c>
      <c r="P49" s="92">
        <v>38.609000000000002</v>
      </c>
    </row>
    <row r="50" spans="2:16" x14ac:dyDescent="0.35">
      <c r="B50" s="122" t="s">
        <v>26</v>
      </c>
      <c r="C50" s="51">
        <v>19</v>
      </c>
      <c r="D50" s="51">
        <v>19.5</v>
      </c>
      <c r="E50" s="51">
        <v>23</v>
      </c>
      <c r="F50" s="51">
        <v>29</v>
      </c>
      <c r="G50" s="51">
        <v>29.73</v>
      </c>
      <c r="H50" s="51">
        <v>35.200000000000003</v>
      </c>
      <c r="I50" s="51">
        <v>32</v>
      </c>
      <c r="J50" s="51">
        <v>37.5</v>
      </c>
      <c r="K50" s="95">
        <v>35.4</v>
      </c>
      <c r="L50" s="95">
        <v>28.7</v>
      </c>
      <c r="M50" s="93">
        <v>33.034999999999997</v>
      </c>
      <c r="N50" s="93">
        <v>39.661999999999999</v>
      </c>
      <c r="O50" s="93">
        <v>38.878815430000195</v>
      </c>
      <c r="P50" s="93">
        <v>41.799420940000054</v>
      </c>
    </row>
    <row r="51" spans="2:16" x14ac:dyDescent="0.35">
      <c r="B51" s="123" t="s">
        <v>32</v>
      </c>
      <c r="C51" s="50">
        <v>0</v>
      </c>
      <c r="D51" s="50">
        <v>0</v>
      </c>
      <c r="E51" s="50">
        <v>0</v>
      </c>
      <c r="F51" s="50">
        <v>0</v>
      </c>
      <c r="G51" s="50">
        <v>0</v>
      </c>
      <c r="H51" s="50">
        <v>0</v>
      </c>
      <c r="I51" s="50">
        <v>0</v>
      </c>
      <c r="J51" s="50">
        <v>0</v>
      </c>
      <c r="K51" s="92">
        <v>0</v>
      </c>
      <c r="L51" s="92">
        <v>0</v>
      </c>
      <c r="M51" s="92">
        <v>0</v>
      </c>
      <c r="N51" s="92">
        <v>0</v>
      </c>
      <c r="O51" s="92">
        <v>0</v>
      </c>
      <c r="P51" s="92">
        <v>0</v>
      </c>
    </row>
    <row r="52" spans="2:16" x14ac:dyDescent="0.35">
      <c r="B52" s="123" t="s">
        <v>31</v>
      </c>
      <c r="C52" s="50">
        <v>15</v>
      </c>
      <c r="D52" s="50">
        <v>17</v>
      </c>
      <c r="E52" s="50">
        <v>19</v>
      </c>
      <c r="F52" s="50">
        <v>22</v>
      </c>
      <c r="G52" s="50">
        <v>23.92</v>
      </c>
      <c r="H52" s="50">
        <v>24.5</v>
      </c>
      <c r="I52" s="50">
        <v>25.1</v>
      </c>
      <c r="J52" s="50">
        <v>27</v>
      </c>
      <c r="K52" s="92">
        <v>28.7</v>
      </c>
      <c r="L52" s="92">
        <v>23.3</v>
      </c>
      <c r="M52" s="92">
        <v>26</v>
      </c>
      <c r="N52" s="92">
        <v>28.914999999999999</v>
      </c>
      <c r="O52" s="92">
        <v>30.310377210000194</v>
      </c>
      <c r="P52" s="92">
        <v>29.793698960000061</v>
      </c>
    </row>
    <row r="53" spans="2:16" x14ac:dyDescent="0.35">
      <c r="B53" s="124" t="s">
        <v>29</v>
      </c>
      <c r="C53" s="50">
        <v>4</v>
      </c>
      <c r="D53" s="50">
        <v>2.5</v>
      </c>
      <c r="E53" s="50">
        <v>4</v>
      </c>
      <c r="F53" s="50">
        <v>7</v>
      </c>
      <c r="G53" s="50">
        <v>5.81</v>
      </c>
      <c r="H53" s="50">
        <v>10.7</v>
      </c>
      <c r="I53" s="50">
        <v>6.9</v>
      </c>
      <c r="J53" s="50">
        <v>10.5</v>
      </c>
      <c r="K53" s="92">
        <v>6.7</v>
      </c>
      <c r="L53" s="92">
        <v>5.43</v>
      </c>
      <c r="M53" s="92">
        <v>7.0350000000000001</v>
      </c>
      <c r="N53" s="92">
        <v>10.747</v>
      </c>
      <c r="O53" s="92">
        <v>8.5684382200000009</v>
      </c>
      <c r="P53" s="92">
        <v>12.005721979999993</v>
      </c>
    </row>
    <row r="54" spans="2:16" x14ac:dyDescent="0.35">
      <c r="B54" s="125" t="s">
        <v>30</v>
      </c>
      <c r="C54" s="52">
        <v>40</v>
      </c>
      <c r="D54" s="52">
        <v>40.5</v>
      </c>
      <c r="E54" s="52">
        <v>45</v>
      </c>
      <c r="F54" s="52">
        <v>55</v>
      </c>
      <c r="G54" s="52">
        <v>56.71</v>
      </c>
      <c r="H54" s="52">
        <v>67.099999999999994</v>
      </c>
      <c r="I54" s="52">
        <v>58.5</v>
      </c>
      <c r="J54" s="52">
        <v>75.63</v>
      </c>
      <c r="K54" s="94">
        <v>65.2</v>
      </c>
      <c r="L54" s="94">
        <v>51.72</v>
      </c>
      <c r="M54" s="94">
        <v>66.204999999999998</v>
      </c>
      <c r="N54" s="94">
        <v>76.231999999999999</v>
      </c>
      <c r="O54" s="94">
        <v>80.937027610000186</v>
      </c>
      <c r="P54" s="94">
        <v>89.105420940000059</v>
      </c>
    </row>
    <row r="55" spans="2:16" x14ac:dyDescent="0.35">
      <c r="K55" s="121"/>
      <c r="L55" s="139"/>
      <c r="M55" s="91"/>
      <c r="N55" s="140"/>
      <c r="O55" s="140"/>
      <c r="P55" s="140"/>
    </row>
    <row r="56" spans="2:16" x14ac:dyDescent="0.35">
      <c r="K56" s="141"/>
      <c r="M56" s="121"/>
      <c r="N56" s="121"/>
    </row>
    <row r="57" spans="2:16" x14ac:dyDescent="0.35">
      <c r="K57" s="139"/>
    </row>
    <row r="58" spans="2:16" x14ac:dyDescent="0.35">
      <c r="B58" s="1" t="s">
        <v>108</v>
      </c>
      <c r="M58" s="130">
        <v>0</v>
      </c>
      <c r="N58" s="130">
        <v>0</v>
      </c>
    </row>
    <row r="59" spans="2:16" x14ac:dyDescent="0.35">
      <c r="B59" s="1" t="s">
        <v>106</v>
      </c>
    </row>
    <row r="60" spans="2:16" x14ac:dyDescent="0.35">
      <c r="B60" s="1" t="s">
        <v>107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BFF6-3F37-4955-A98A-7F744D5CD5D9}">
  <dimension ref="B4"/>
  <sheetViews>
    <sheetView topLeftCell="A4" workbookViewId="0">
      <selection activeCell="B27" sqref="B27"/>
    </sheetView>
  </sheetViews>
  <sheetFormatPr defaultColWidth="9.1796875" defaultRowHeight="14.5" x14ac:dyDescent="0.35"/>
  <cols>
    <col min="1" max="1" width="9.1796875" style="119"/>
    <col min="2" max="2" width="110.1796875" style="119" customWidth="1"/>
    <col min="3" max="16384" width="9.1796875" style="119"/>
  </cols>
  <sheetData>
    <row r="4" spans="2:2" ht="216.65" customHeight="1" x14ac:dyDescent="0.35">
      <c r="B4" s="142" t="s">
        <v>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Consolidate PL</vt:lpstr>
      <vt:lpstr>Consolidated BS</vt:lpstr>
      <vt:lpstr>Segment</vt:lpstr>
      <vt:lpstr>Npl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Vitale</dc:creator>
  <cp:lastModifiedBy>Andrea Martino Da Rio</cp:lastModifiedBy>
  <cp:lastPrinted>2020-11-09T16:20:47Z</cp:lastPrinted>
  <dcterms:created xsi:type="dcterms:W3CDTF">2015-06-05T18:19:34Z</dcterms:created>
  <dcterms:modified xsi:type="dcterms:W3CDTF">2021-08-05T10:02:47Z</dcterms:modified>
</cp:coreProperties>
</file>